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rina\Corsi\Acustica-2024\WAV-2024\"/>
    </mc:Choice>
  </mc:AlternateContent>
  <xr:revisionPtr revIDLastSave="0" documentId="8_{087FFE78-49DE-4661-9BCA-2113791FE475}" xr6:coauthVersionLast="47" xr6:coauthVersionMax="47" xr10:uidLastSave="{00000000-0000-0000-0000-000000000000}"/>
  <bookViews>
    <workbookView xWindow="3528" yWindow="0" windowWidth="19440" windowHeight="12960" activeTab="2" xr2:uid="{B09009A3-924C-4D16-8D59-FEEE542DD9BF}"/>
  </bookViews>
  <sheets>
    <sheet name="Esterno1" sheetId="2" r:id="rId1"/>
    <sheet name="Esterno2" sheetId="3" r:id="rId2"/>
    <sheet name="Interno" sheetId="1" r:id="rId3"/>
  </sheets>
  <definedNames>
    <definedName name="a">Interno!$E$14</definedName>
    <definedName name="AA">Interno!$D$27</definedName>
    <definedName name="Alpha">Esterno2!$H$7</definedName>
    <definedName name="b">Interno!$E$15</definedName>
    <definedName name="d" localSheetId="1">Esterno2!$E$4</definedName>
    <definedName name="d">Esterno1!$E$4</definedName>
    <definedName name="d_1">Esterno2!$G$10</definedName>
    <definedName name="h">Interno!$I$8</definedName>
    <definedName name="hs">Esterno2!$B$6</definedName>
    <definedName name="Lp_dir">Esterno2!$E$15</definedName>
    <definedName name="Lp_rif">Esterno2!$G$17</definedName>
    <definedName name="Lw" localSheetId="1">Esterno2!$B$14</definedName>
    <definedName name="Lw">Esterno1!$B$6</definedName>
    <definedName name="Q" localSheetId="1">Esterno2!$B$16</definedName>
    <definedName name="Q">Esterno1!$B$9</definedName>
    <definedName name="T_60">Interno!$D$24</definedName>
    <definedName name="V">Interno!$B$25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B25" i="1"/>
  <c r="D27" i="1" s="1"/>
  <c r="E23" i="1" s="1"/>
  <c r="B18" i="1"/>
  <c r="B17" i="1"/>
  <c r="B16" i="1"/>
  <c r="G17" i="3"/>
  <c r="E15" i="3"/>
  <c r="G18" i="3" s="1"/>
  <c r="E8" i="2"/>
  <c r="G10" i="3"/>
  <c r="B9" i="3"/>
</calcChain>
</file>

<file path=xl/sharedStrings.xml><?xml version="1.0" encoding="utf-8"?>
<sst xmlns="http://schemas.openxmlformats.org/spreadsheetml/2006/main" count="66" uniqueCount="38">
  <si>
    <t>Esercizio su propagazione in esterno</t>
  </si>
  <si>
    <t>S</t>
  </si>
  <si>
    <t>R</t>
  </si>
  <si>
    <t>d =</t>
  </si>
  <si>
    <t>m</t>
  </si>
  <si>
    <t>Lw =</t>
  </si>
  <si>
    <t>dB</t>
  </si>
  <si>
    <t>omni</t>
  </si>
  <si>
    <t>Q =</t>
  </si>
  <si>
    <t>Lp = Lw -20*log10(d) -11 +10*log10(Q) =</t>
  </si>
  <si>
    <t>Liv. Potenza (W)</t>
  </si>
  <si>
    <t>Liv. di Pressione (Pa)</t>
  </si>
  <si>
    <t>Esercizio su propagazione in esterno col terreno</t>
  </si>
  <si>
    <t>Alpha =</t>
  </si>
  <si>
    <t>S'</t>
  </si>
  <si>
    <t>hs=</t>
  </si>
  <si>
    <t>2hs =</t>
  </si>
  <si>
    <t>d' = SQRT(d^2+(2*hs)^2) =</t>
  </si>
  <si>
    <t>Pitagora</t>
  </si>
  <si>
    <t>Lp_dir= Lw -20*log10(d) -11 +10*log10(Q) =</t>
  </si>
  <si>
    <t>=(1-r)</t>
  </si>
  <si>
    <t>Lp_rif= Lw-20*log10(d')-11+10*log10(Q') +10*log10(1-Alpha) =</t>
  </si>
  <si>
    <t>Lp_tot = 10*log10(10^(Lp_dir/10)+10^(Lp_rif/10)) =</t>
  </si>
  <si>
    <t>Esercizio sul campo semiriverberante</t>
  </si>
  <si>
    <t>a =</t>
  </si>
  <si>
    <t>b =</t>
  </si>
  <si>
    <t>h =</t>
  </si>
  <si>
    <t>Campo semiriverberante</t>
  </si>
  <si>
    <t>Tempo di Riverbero T60 =</t>
  </si>
  <si>
    <t>s</t>
  </si>
  <si>
    <t>V =</t>
  </si>
  <si>
    <t>m3</t>
  </si>
  <si>
    <t>A = 0.16*V/T60 =</t>
  </si>
  <si>
    <t>Formula di Sabine: T60=0.16*V/A</t>
  </si>
  <si>
    <t>m2</t>
  </si>
  <si>
    <t>Lpt = Lw +10*log10(Q/(4*pi*d^2)+4/A) =</t>
  </si>
  <si>
    <t>Lpd = Lw +10*log10(Q/(4*pi*d^2)) =</t>
  </si>
  <si>
    <t>Lpr = Lw +10*log10(4/A)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</si>
</sst>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/>
    <xf numFmtId="164" fontId="0" fillId="0" borderId="0" xfId="0" applyNumberFormat="1"/>
    <xf numFmtId="164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</xdr:colOff>
      <xdr:row>3</xdr:row>
      <xdr:rowOff>156883</xdr:rowOff>
    </xdr:from>
    <xdr:to>
      <xdr:col>1</xdr:col>
      <xdr:colOff>228600</xdr:colOff>
      <xdr:row>5</xdr:row>
      <xdr:rowOff>35859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2915408-A08C-4E98-865B-9ABF5210DFD9}"/>
            </a:ext>
          </a:extLst>
        </xdr:cNvPr>
        <xdr:cNvSpPr/>
      </xdr:nvSpPr>
      <xdr:spPr>
        <a:xfrm>
          <a:off x="614082" y="708212"/>
          <a:ext cx="224118" cy="246529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192741</xdr:colOff>
      <xdr:row>3</xdr:row>
      <xdr:rowOff>147918</xdr:rowOff>
    </xdr:from>
    <xdr:to>
      <xdr:col>6</xdr:col>
      <xdr:colOff>416859</xdr:colOff>
      <xdr:row>5</xdr:row>
      <xdr:rowOff>26894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6C8CC5DA-718D-4E5B-9264-BBF57231A79D}"/>
            </a:ext>
          </a:extLst>
        </xdr:cNvPr>
        <xdr:cNvSpPr/>
      </xdr:nvSpPr>
      <xdr:spPr>
        <a:xfrm>
          <a:off x="3850341" y="699247"/>
          <a:ext cx="224118" cy="246529"/>
        </a:xfrm>
        <a:prstGeom prst="ellipse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228600</xdr:colOff>
      <xdr:row>4</xdr:row>
      <xdr:rowOff>87406</xdr:rowOff>
    </xdr:from>
    <xdr:to>
      <xdr:col>6</xdr:col>
      <xdr:colOff>192741</xdr:colOff>
      <xdr:row>4</xdr:row>
      <xdr:rowOff>96371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D5E79357-BDCB-C20A-5FC4-FB7689B1B8DB}"/>
            </a:ext>
          </a:extLst>
        </xdr:cNvPr>
        <xdr:cNvCxnSpPr>
          <a:stCxn id="2" idx="6"/>
          <a:endCxn id="3" idx="2"/>
        </xdr:cNvCxnSpPr>
      </xdr:nvCxnSpPr>
      <xdr:spPr>
        <a:xfrm flipV="1">
          <a:off x="838200" y="822512"/>
          <a:ext cx="3012141" cy="896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</xdr:colOff>
      <xdr:row>3</xdr:row>
      <xdr:rowOff>156883</xdr:rowOff>
    </xdr:from>
    <xdr:to>
      <xdr:col>1</xdr:col>
      <xdr:colOff>228600</xdr:colOff>
      <xdr:row>5</xdr:row>
      <xdr:rowOff>35859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E44FEEAA-15D7-49B9-B9DD-4F1579A123EF}"/>
            </a:ext>
          </a:extLst>
        </xdr:cNvPr>
        <xdr:cNvSpPr/>
      </xdr:nvSpPr>
      <xdr:spPr>
        <a:xfrm>
          <a:off x="614082" y="705523"/>
          <a:ext cx="224118" cy="244736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192741</xdr:colOff>
      <xdr:row>3</xdr:row>
      <xdr:rowOff>147918</xdr:rowOff>
    </xdr:from>
    <xdr:to>
      <xdr:col>6</xdr:col>
      <xdr:colOff>416859</xdr:colOff>
      <xdr:row>5</xdr:row>
      <xdr:rowOff>26894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4F83E999-0F12-49A8-93E4-3EDA5FA9BEF1}"/>
            </a:ext>
          </a:extLst>
        </xdr:cNvPr>
        <xdr:cNvSpPr/>
      </xdr:nvSpPr>
      <xdr:spPr>
        <a:xfrm>
          <a:off x="3850341" y="696558"/>
          <a:ext cx="224118" cy="244736"/>
        </a:xfrm>
        <a:prstGeom prst="ellipse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228600</xdr:colOff>
      <xdr:row>4</xdr:row>
      <xdr:rowOff>87406</xdr:rowOff>
    </xdr:from>
    <xdr:to>
      <xdr:col>6</xdr:col>
      <xdr:colOff>192741</xdr:colOff>
      <xdr:row>4</xdr:row>
      <xdr:rowOff>96371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3138226-6302-413E-B7A4-14D56274A9DF}"/>
            </a:ext>
          </a:extLst>
        </xdr:cNvPr>
        <xdr:cNvCxnSpPr>
          <a:stCxn id="2" idx="6"/>
          <a:endCxn id="3" idx="2"/>
        </xdr:cNvCxnSpPr>
      </xdr:nvCxnSpPr>
      <xdr:spPr>
        <a:xfrm flipV="1">
          <a:off x="838200" y="818926"/>
          <a:ext cx="3012141" cy="896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8965</xdr:colOff>
      <xdr:row>6</xdr:row>
      <xdr:rowOff>179294</xdr:rowOff>
    </xdr:from>
    <xdr:to>
      <xdr:col>7</xdr:col>
      <xdr:colOff>555812</xdr:colOff>
      <xdr:row>7</xdr:row>
      <xdr:rowOff>112059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E4D9E29-ECE1-BFB1-D51B-0DDDC0D57778}"/>
            </a:ext>
          </a:extLst>
        </xdr:cNvPr>
        <xdr:cNvSpPr/>
      </xdr:nvSpPr>
      <xdr:spPr>
        <a:xfrm>
          <a:off x="8965" y="1281953"/>
          <a:ext cx="4814047" cy="116541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195779</xdr:colOff>
      <xdr:row>4</xdr:row>
      <xdr:rowOff>183532</xdr:rowOff>
    </xdr:from>
    <xdr:to>
      <xdr:col>4</xdr:col>
      <xdr:colOff>358588</xdr:colOff>
      <xdr:row>7</xdr:row>
      <xdr:rowOff>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EFCDD39F-FB20-6FD4-2C4B-3C7863C8BEB8}"/>
            </a:ext>
          </a:extLst>
        </xdr:cNvPr>
        <xdr:cNvCxnSpPr>
          <a:stCxn id="2" idx="5"/>
        </xdr:cNvCxnSpPr>
      </xdr:nvCxnSpPr>
      <xdr:spPr>
        <a:xfrm>
          <a:off x="805379" y="918638"/>
          <a:ext cx="1991609" cy="367797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224118</xdr:colOff>
      <xdr:row>4</xdr:row>
      <xdr:rowOff>174567</xdr:rowOff>
    </xdr:from>
    <xdr:to>
      <xdr:col>6</xdr:col>
      <xdr:colOff>225562</xdr:colOff>
      <xdr:row>10</xdr:row>
      <xdr:rowOff>123265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7D05E4CF-0B94-B6FB-8AF4-EE6A54536367}"/>
            </a:ext>
          </a:extLst>
        </xdr:cNvPr>
        <xdr:cNvCxnSpPr>
          <a:stCxn id="11" idx="6"/>
          <a:endCxn id="3" idx="3"/>
        </xdr:cNvCxnSpPr>
      </xdr:nvCxnSpPr>
      <xdr:spPr>
        <a:xfrm flipV="1">
          <a:off x="833718" y="909673"/>
          <a:ext cx="3049444" cy="1051357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4482</xdr:colOff>
      <xdr:row>3</xdr:row>
      <xdr:rowOff>154194</xdr:rowOff>
    </xdr:from>
    <xdr:to>
      <xdr:col>1</xdr:col>
      <xdr:colOff>228600</xdr:colOff>
      <xdr:row>5</xdr:row>
      <xdr:rowOff>33170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632E41BD-9044-46B6-9747-57D2A5EAF287}"/>
            </a:ext>
          </a:extLst>
        </xdr:cNvPr>
        <xdr:cNvSpPr/>
      </xdr:nvSpPr>
      <xdr:spPr>
        <a:xfrm>
          <a:off x="614082" y="705523"/>
          <a:ext cx="224118" cy="246529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224118</xdr:colOff>
      <xdr:row>11</xdr:row>
      <xdr:rowOff>62753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E81F3CCA-2469-4D25-86DC-56D9D754305D}"/>
            </a:ext>
          </a:extLst>
        </xdr:cNvPr>
        <xdr:cNvSpPr/>
      </xdr:nvSpPr>
      <xdr:spPr>
        <a:xfrm>
          <a:off x="609600" y="1837765"/>
          <a:ext cx="224118" cy="246529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398929</xdr:colOff>
      <xdr:row>4</xdr:row>
      <xdr:rowOff>80682</xdr:rowOff>
    </xdr:from>
    <xdr:to>
      <xdr:col>0</xdr:col>
      <xdr:colOff>407894</xdr:colOff>
      <xdr:row>7</xdr:row>
      <xdr:rowOff>4483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4A015801-4AF0-5255-7AB4-90FC2FBCD232}"/>
            </a:ext>
          </a:extLst>
        </xdr:cNvPr>
        <xdr:cNvCxnSpPr/>
      </xdr:nvCxnSpPr>
      <xdr:spPr>
        <a:xfrm flipH="1">
          <a:off x="398929" y="815788"/>
          <a:ext cx="8965" cy="47513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</xdr:row>
      <xdr:rowOff>93682</xdr:rowOff>
    </xdr:from>
    <xdr:to>
      <xdr:col>1</xdr:col>
      <xdr:colOff>4482</xdr:colOff>
      <xdr:row>10</xdr:row>
      <xdr:rowOff>123265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B19C8308-00E9-44E8-9A2F-F8985E1F012D}"/>
            </a:ext>
          </a:extLst>
        </xdr:cNvPr>
        <xdr:cNvCxnSpPr>
          <a:stCxn id="10" idx="2"/>
          <a:endCxn id="11" idx="2"/>
        </xdr:cNvCxnSpPr>
      </xdr:nvCxnSpPr>
      <xdr:spPr>
        <a:xfrm flipH="1">
          <a:off x="609600" y="828788"/>
          <a:ext cx="4482" cy="1132242"/>
        </a:xfrm>
        <a:prstGeom prst="straightConnector1">
          <a:avLst/>
        </a:prstGeom>
        <a:ln>
          <a:solidFill>
            <a:srgbClr val="FF0000"/>
          </a:solidFill>
          <a:headEnd type="triangl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593558</xdr:colOff>
      <xdr:row>2</xdr:row>
      <xdr:rowOff>24063</xdr:rowOff>
    </xdr:from>
    <xdr:to>
      <xdr:col>7</xdr:col>
      <xdr:colOff>24063</xdr:colOff>
      <xdr:row>13</xdr:row>
      <xdr:rowOff>16042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55C6F52-6FDA-0EBA-3718-F7D2953EE56D}"/>
            </a:ext>
          </a:extLst>
        </xdr:cNvPr>
        <xdr:cNvSpPr/>
      </xdr:nvSpPr>
      <xdr:spPr>
        <a:xfrm>
          <a:off x="593558" y="393031"/>
          <a:ext cx="3697705" cy="2021306"/>
        </a:xfrm>
        <a:prstGeom prst="rect">
          <a:avLst/>
        </a:prstGeom>
        <a:scene3d>
          <a:camera prst="orthographicFront"/>
          <a:lightRig rig="threePt" dir="t"/>
        </a:scene3d>
        <a:sp3d extrusionH="1079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421105</xdr:colOff>
      <xdr:row>8</xdr:row>
      <xdr:rowOff>96252</xdr:rowOff>
    </xdr:from>
    <xdr:to>
      <xdr:col>1</xdr:col>
      <xdr:colOff>577516</xdr:colOff>
      <xdr:row>9</xdr:row>
      <xdr:rowOff>84221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ED6D6A30-C364-ADF9-6722-C583D0CC85CC}"/>
            </a:ext>
          </a:extLst>
        </xdr:cNvPr>
        <xdr:cNvSpPr/>
      </xdr:nvSpPr>
      <xdr:spPr>
        <a:xfrm>
          <a:off x="1030705" y="1572126"/>
          <a:ext cx="156411" cy="17245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236621</xdr:colOff>
      <xdr:row>8</xdr:row>
      <xdr:rowOff>88230</xdr:rowOff>
    </xdr:from>
    <xdr:to>
      <xdr:col>2</xdr:col>
      <xdr:colOff>393032</xdr:colOff>
      <xdr:row>9</xdr:row>
      <xdr:rowOff>76199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D8893093-F73B-49F4-AC44-15E895350160}"/>
            </a:ext>
          </a:extLst>
        </xdr:cNvPr>
        <xdr:cNvSpPr/>
      </xdr:nvSpPr>
      <xdr:spPr>
        <a:xfrm>
          <a:off x="1455821" y="1564104"/>
          <a:ext cx="156411" cy="17245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ED7E1-AF39-4673-AC76-98A7C58F18DA}">
  <dimension ref="A1:G9"/>
  <sheetViews>
    <sheetView zoomScale="170" zoomScaleNormal="170" workbookViewId="0">
      <selection activeCell="B10" sqref="B10"/>
    </sheetView>
  </sheetViews>
  <sheetFormatPr defaultRowHeight="14.4" x14ac:dyDescent="0.3"/>
  <sheetData>
    <row r="1" spans="1:7" x14ac:dyDescent="0.3">
      <c r="A1" t="s">
        <v>0</v>
      </c>
    </row>
    <row r="4" spans="1:7" x14ac:dyDescent="0.3">
      <c r="A4" t="s">
        <v>7</v>
      </c>
      <c r="D4" t="s">
        <v>3</v>
      </c>
      <c r="E4">
        <v>2</v>
      </c>
      <c r="F4" t="s">
        <v>4</v>
      </c>
    </row>
    <row r="5" spans="1:7" x14ac:dyDescent="0.3">
      <c r="A5" s="1" t="s">
        <v>1</v>
      </c>
      <c r="G5" s="1" t="s">
        <v>2</v>
      </c>
    </row>
    <row r="6" spans="1:7" x14ac:dyDescent="0.3">
      <c r="A6" t="s">
        <v>5</v>
      </c>
      <c r="B6">
        <v>100</v>
      </c>
      <c r="C6" t="s">
        <v>6</v>
      </c>
      <c r="D6" t="s">
        <v>10</v>
      </c>
    </row>
    <row r="8" spans="1:7" x14ac:dyDescent="0.3">
      <c r="A8" t="s">
        <v>9</v>
      </c>
      <c r="E8">
        <f>Lw-20*LOG10(d)+10*LOG10(Q)-11</f>
        <v>89.969100130080562</v>
      </c>
      <c r="F8" t="s">
        <v>6</v>
      </c>
      <c r="G8" t="s">
        <v>11</v>
      </c>
    </row>
    <row r="9" spans="1:7" x14ac:dyDescent="0.3">
      <c r="A9" t="s">
        <v>8</v>
      </c>
      <c r="B9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CDE27-9905-443B-AA9B-389192BAC48F}">
  <dimension ref="A1:I18"/>
  <sheetViews>
    <sheetView topLeftCell="A3" zoomScale="170" zoomScaleNormal="170" workbookViewId="0">
      <selection activeCell="D13" sqref="D13"/>
    </sheetView>
  </sheetViews>
  <sheetFormatPr defaultRowHeight="14.4" x14ac:dyDescent="0.3"/>
  <sheetData>
    <row r="1" spans="1:9" x14ac:dyDescent="0.3">
      <c r="A1" t="s">
        <v>12</v>
      </c>
    </row>
    <row r="4" spans="1:9" x14ac:dyDescent="0.3">
      <c r="A4" t="s">
        <v>7</v>
      </c>
      <c r="D4" t="s">
        <v>3</v>
      </c>
      <c r="E4">
        <v>10</v>
      </c>
      <c r="F4" t="s">
        <v>4</v>
      </c>
    </row>
    <row r="5" spans="1:9" x14ac:dyDescent="0.3">
      <c r="A5" s="1" t="s">
        <v>1</v>
      </c>
      <c r="G5" s="1" t="s">
        <v>2</v>
      </c>
    </row>
    <row r="6" spans="1:9" x14ac:dyDescent="0.3">
      <c r="A6" s="2" t="s">
        <v>15</v>
      </c>
      <c r="B6">
        <v>3</v>
      </c>
      <c r="C6" t="s">
        <v>4</v>
      </c>
    </row>
    <row r="7" spans="1:9" x14ac:dyDescent="0.3">
      <c r="G7" t="s">
        <v>13</v>
      </c>
      <c r="H7">
        <v>0.33</v>
      </c>
      <c r="I7" s="3" t="s">
        <v>20</v>
      </c>
    </row>
    <row r="9" spans="1:9" x14ac:dyDescent="0.3">
      <c r="A9" s="1" t="s">
        <v>16</v>
      </c>
      <c r="B9">
        <f>2*hs</f>
        <v>6</v>
      </c>
      <c r="C9" t="s">
        <v>4</v>
      </c>
    </row>
    <row r="10" spans="1:9" x14ac:dyDescent="0.3">
      <c r="D10" t="s">
        <v>17</v>
      </c>
      <c r="G10">
        <f>SQRT(d^2+(2*hs)^2)</f>
        <v>11.661903789690601</v>
      </c>
      <c r="H10" t="s">
        <v>4</v>
      </c>
    </row>
    <row r="11" spans="1:9" x14ac:dyDescent="0.3">
      <c r="A11" s="1" t="s">
        <v>14</v>
      </c>
      <c r="D11" t="s">
        <v>18</v>
      </c>
    </row>
    <row r="14" spans="1:9" x14ac:dyDescent="0.3">
      <c r="A14" t="s">
        <v>5</v>
      </c>
      <c r="B14">
        <v>100</v>
      </c>
      <c r="C14" t="s">
        <v>6</v>
      </c>
      <c r="D14" t="s">
        <v>10</v>
      </c>
    </row>
    <row r="15" spans="1:9" x14ac:dyDescent="0.3">
      <c r="A15" t="s">
        <v>19</v>
      </c>
      <c r="E15">
        <f>Lw-20*LOG10(d)+10*LOG10(Q)-11</f>
        <v>69</v>
      </c>
      <c r="F15" t="s">
        <v>6</v>
      </c>
      <c r="G15" t="s">
        <v>11</v>
      </c>
    </row>
    <row r="16" spans="1:9" x14ac:dyDescent="0.3">
      <c r="A16" t="s">
        <v>8</v>
      </c>
      <c r="B16">
        <v>1</v>
      </c>
    </row>
    <row r="17" spans="1:8" x14ac:dyDescent="0.3">
      <c r="A17" t="s">
        <v>21</v>
      </c>
      <c r="G17" s="4">
        <f>Lw-20*LOG10(d_1)-11+10*LOG10(Q)+10*LOG10(1-Alpha)</f>
        <v>65.92535894330608</v>
      </c>
      <c r="H17" t="s">
        <v>6</v>
      </c>
    </row>
    <row r="18" spans="1:8" x14ac:dyDescent="0.3">
      <c r="A18" t="s">
        <v>22</v>
      </c>
      <c r="G18" s="5">
        <f xml:space="preserve"> 10*LOG10(10^(Lp_dir/10)+10^(Lp_rif/10))</f>
        <v>70.739571295429954</v>
      </c>
      <c r="H18" s="6" t="s">
        <v>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EDA78-AA36-45DF-8699-6DEF1CD42A28}">
  <dimension ref="A1:J27"/>
  <sheetViews>
    <sheetView tabSelected="1" zoomScale="190" zoomScaleNormal="190" workbookViewId="0">
      <selection activeCell="D24" sqref="D24"/>
    </sheetView>
  </sheetViews>
  <sheetFormatPr defaultRowHeight="14.4" x14ac:dyDescent="0.3"/>
  <sheetData>
    <row r="1" spans="1:10" x14ac:dyDescent="0.3">
      <c r="A1" t="s">
        <v>23</v>
      </c>
    </row>
    <row r="8" spans="1:10" x14ac:dyDescent="0.3">
      <c r="H8" s="1" t="s">
        <v>26</v>
      </c>
      <c r="I8">
        <v>4</v>
      </c>
      <c r="J8" t="s">
        <v>4</v>
      </c>
    </row>
    <row r="14" spans="1:10" x14ac:dyDescent="0.3">
      <c r="D14" t="s">
        <v>24</v>
      </c>
      <c r="E14">
        <v>10</v>
      </c>
      <c r="F14" t="s">
        <v>4</v>
      </c>
    </row>
    <row r="15" spans="1:10" x14ac:dyDescent="0.3">
      <c r="D15" t="s">
        <v>25</v>
      </c>
      <c r="E15">
        <v>6</v>
      </c>
      <c r="F15" t="s">
        <v>4</v>
      </c>
    </row>
    <row r="16" spans="1:10" x14ac:dyDescent="0.3">
      <c r="A16" t="s">
        <v>3</v>
      </c>
      <c r="B16">
        <f>d</f>
        <v>2</v>
      </c>
      <c r="C16" t="s">
        <v>4</v>
      </c>
    </row>
    <row r="17" spans="1:6" x14ac:dyDescent="0.3">
      <c r="A17" t="s">
        <v>5</v>
      </c>
      <c r="B17">
        <f>Lw</f>
        <v>100</v>
      </c>
      <c r="C17" t="s">
        <v>6</v>
      </c>
    </row>
    <row r="18" spans="1:6" x14ac:dyDescent="0.3">
      <c r="A18" t="s">
        <v>8</v>
      </c>
      <c r="B18">
        <f>Q</f>
        <v>5</v>
      </c>
    </row>
    <row r="20" spans="1:6" x14ac:dyDescent="0.3">
      <c r="A20" t="s">
        <v>27</v>
      </c>
    </row>
    <row r="21" spans="1:6" x14ac:dyDescent="0.3">
      <c r="A21" t="s">
        <v>35</v>
      </c>
      <c r="E21" s="4">
        <f>Lw+10*LOG10(Q/(4*PI()*d^2)+4/AA)</f>
        <v>93.088599023738624</v>
      </c>
      <c r="F21" t="s">
        <v>6</v>
      </c>
    </row>
    <row r="22" spans="1:6" x14ac:dyDescent="0.3">
      <c r="A22" t="s">
        <v>36</v>
      </c>
      <c r="E22" s="4">
        <f>Lw+10*LOG10(Q/(4*PI()*d^2))</f>
        <v>89.977001489859603</v>
      </c>
      <c r="F22" t="s">
        <v>6</v>
      </c>
    </row>
    <row r="23" spans="1:6" x14ac:dyDescent="0.3">
      <c r="A23" t="s">
        <v>37</v>
      </c>
      <c r="E23" s="4">
        <f>Lw+10*LOG10(4/AA)</f>
        <v>90.177287669604311</v>
      </c>
      <c r="F23" t="s">
        <v>6</v>
      </c>
    </row>
    <row r="24" spans="1:6" x14ac:dyDescent="0.3">
      <c r="A24" t="s">
        <v>28</v>
      </c>
      <c r="D24">
        <v>1</v>
      </c>
      <c r="E24" t="s">
        <v>29</v>
      </c>
    </row>
    <row r="25" spans="1:6" x14ac:dyDescent="0.3">
      <c r="A25" t="s">
        <v>30</v>
      </c>
      <c r="B25">
        <f>a*b*h</f>
        <v>240</v>
      </c>
      <c r="C25" t="s">
        <v>31</v>
      </c>
    </row>
    <row r="26" spans="1:6" x14ac:dyDescent="0.3">
      <c r="A26" t="s">
        <v>33</v>
      </c>
    </row>
    <row r="27" spans="1:6" x14ac:dyDescent="0.3">
      <c r="A27" t="s">
        <v>32</v>
      </c>
      <c r="D27">
        <f>0.16*V/T_60</f>
        <v>38.4</v>
      </c>
      <c r="E27" t="s">
        <v>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Esterno1</vt:lpstr>
      <vt:lpstr>Esterno2</vt:lpstr>
      <vt:lpstr>Interno</vt:lpstr>
      <vt:lpstr>a</vt:lpstr>
      <vt:lpstr>AA</vt:lpstr>
      <vt:lpstr>Alpha</vt:lpstr>
      <vt:lpstr>b</vt:lpstr>
      <vt:lpstr>Esterno2!d</vt:lpstr>
      <vt:lpstr>d</vt:lpstr>
      <vt:lpstr>d_1</vt:lpstr>
      <vt:lpstr>h</vt:lpstr>
      <vt:lpstr>hs</vt:lpstr>
      <vt:lpstr>Lp_dir</vt:lpstr>
      <vt:lpstr>Lp_rif</vt:lpstr>
      <vt:lpstr>Esterno2!Lw</vt:lpstr>
      <vt:lpstr>Lw</vt:lpstr>
      <vt:lpstr>Esterno2!Q</vt:lpstr>
      <vt:lpstr>Q</vt:lpstr>
      <vt:lpstr>T_60</vt:lpstr>
      <vt:lpstr>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Farina</dc:creator>
  <cp:lastModifiedBy>Angelo Farina</cp:lastModifiedBy>
  <dcterms:created xsi:type="dcterms:W3CDTF">2024-10-28T15:10:07Z</dcterms:created>
  <dcterms:modified xsi:type="dcterms:W3CDTF">2024-10-28T15:39:44Z</dcterms:modified>
</cp:coreProperties>
</file>