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0" yWindow="36" windowWidth="11292" windowHeight="5988" activeTab="2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A">'Calc'!$B$2</definedName>
    <definedName name="AA">'Main'!$J$31</definedName>
    <definedName name="AAA">'Main'!$H$44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'Main'!#REF!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'Main'!$K$42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'Main'!$H$45</definedName>
    <definedName name="Stot">'Main'!$J$30</definedName>
    <definedName name="Sup1">'Calc'!#REF!</definedName>
    <definedName name="Sup2">'Calc'!#REF!</definedName>
    <definedName name="Sup3">'Calc'!#REF!</definedName>
    <definedName name="T">'Main'!$H$43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'Main'!$J$32</definedName>
    <definedName name="Va">'Calc'!#REF!</definedName>
    <definedName name="Vel">'Calc'!#REF!</definedName>
    <definedName name="Vn">'[3]Calcoli'!#REF!</definedName>
    <definedName name="Vo">'[3]Calcoli'!#REF!</definedName>
    <definedName name="VV">'Main'!$H$42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<sst xmlns="http://schemas.openxmlformats.org/spreadsheetml/2006/main" count="89" uniqueCount="69">
  <si>
    <t>Matricola</t>
  </si>
  <si>
    <t>A</t>
  </si>
  <si>
    <t>B</t>
  </si>
  <si>
    <t>C</t>
  </si>
  <si>
    <t>D</t>
  </si>
  <si>
    <t>E</t>
  </si>
  <si>
    <t>F</t>
  </si>
  <si>
    <t>dB</t>
  </si>
  <si>
    <t>Score</t>
  </si>
  <si>
    <t>Cappucci Davide</t>
  </si>
  <si>
    <t>Podrecca Massimo</t>
  </si>
  <si>
    <t>Malvicini Andrea</t>
  </si>
  <si>
    <t>Marcotti Matteo</t>
  </si>
  <si>
    <t>Santi Elia</t>
  </si>
  <si>
    <t>Pecorini Annalisa</t>
  </si>
  <si>
    <t>Tolomei Mattia</t>
  </si>
  <si>
    <t>Magri Matteo</t>
  </si>
  <si>
    <t>Morelli Elisa</t>
  </si>
  <si>
    <t>Passerini Lorenzo</t>
  </si>
  <si>
    <t>Surname and Name</t>
  </si>
  <si>
    <t>(one answer only)</t>
  </si>
  <si>
    <t>A =</t>
  </si>
  <si>
    <t>m</t>
  </si>
  <si>
    <r>
      <t xml:space="preserve">What are the relations between </t>
    </r>
    <r>
      <rPr>
        <sz val="10"/>
        <rFont val="Calibri"/>
        <family val="2"/>
      </rPr>
      <t>α</t>
    </r>
    <r>
      <rPr>
        <b/>
        <sz val="11"/>
        <rFont val="Calibri"/>
        <family val="2"/>
      </rPr>
      <t xml:space="preserve"> a, r and t ?</t>
    </r>
  </si>
  <si>
    <r>
      <t>¨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a + r + t = 1</t>
    </r>
  </si>
  <si>
    <t>(multiple answers)</t>
  </si>
  <si>
    <r>
      <t>¨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α is always smaller than a</t>
    </r>
  </si>
  <si>
    <r>
      <t>¨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α = 1 - r = a + t</t>
    </r>
  </si>
  <si>
    <r>
      <t>¨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a = 1 - r = α + t</t>
    </r>
  </si>
  <si>
    <r>
      <t>¨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α can be larger than one, a is always smaller than 1</t>
    </r>
  </si>
  <si>
    <t>At the critical distance dcr:</t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</si>
  <si>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direct sound becomes negligible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</si>
  <si>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direct sound equals the reverberant sound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</si>
  <si>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critical distance is the cubic root of the room's volume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</si>
  <si>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source directivity becomes irrelevant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</si>
  <si>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above this distance, the SPL does does not change anymore</t>
    </r>
  </si>
  <si>
    <t>What's the correct definition of reverberation time T20?</t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</si>
  <si>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time after the source is switched off required for a sound decay down to the background floor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</si>
  <si>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time after the source is switched off for a decay down to 60 dB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</si>
  <si>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time required for the sound level to reach a value which is 60 dB smaller than initial sound level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</si>
  <si>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3 times the time required for the sound level to diminish from -5 to -25 dB re the initial sound level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</si>
  <si>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The value predicted by the Sabine's formula</t>
    </r>
  </si>
  <si>
    <t>What’s the formula for computing environmental correction factor K2 for a Sabinian room?</t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</si>
  <si>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K2 = Lw - Lp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</si>
  <si>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K2 = 10*log10(S/A)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</si>
  <si>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K2 = 10*log10(4*S/A)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</si>
  <si>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K2 = 10*log10(1+4*S/A)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</si>
  <si>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K2 = 20*log10(1+4*S/A)</t>
    </r>
  </si>
  <si>
    <t>Compute the average absorption coefficient α in a room which measures (10+F)x(6+E)x(3+D) meters, having a reverberation time of 2+F/10 s</t>
  </si>
  <si>
    <t>write number and measurement unit</t>
  </si>
  <si>
    <t xml:space="preserve"> </t>
  </si>
  <si>
    <t>Compute the critical distance in the room of previous exercise, for a source with Q=5+F/2</t>
  </si>
  <si>
    <r>
      <t>An industrial building is 100m long, 50m wide, and the height is 4+F/3 m. The reverberation time is 3+E/5 s. Compute the difference between the real value of the environmental correction factor K2 with the Fornari/Farina formula for a machine having an enveloping surface S of 100+EF 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.</t>
    </r>
  </si>
  <si>
    <t>Dcr =</t>
  </si>
  <si>
    <t>S =</t>
  </si>
  <si>
    <t>m2</t>
  </si>
  <si>
    <t>Stot =</t>
  </si>
  <si>
    <t>V =</t>
  </si>
  <si>
    <t>m3</t>
  </si>
  <si>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 xml:space="preserve"> =</t>
    </r>
  </si>
  <si>
    <t>Compute the SPL at a distance of 2+F/5 m from an omnidirectional source (Lw=100dB) placed over the reflecting floor in the same room as the previous exercises</t>
  </si>
  <si>
    <t>SPL =</t>
  </si>
  <si>
    <t>T =</t>
  </si>
  <si>
    <t>K2sab =</t>
  </si>
  <si>
    <t>K2teor =</t>
  </si>
  <si>
    <t>H =</t>
  </si>
  <si>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K2 =</t>
    </r>
  </si>
  <si>
    <t>Schifano Valentina Giuseppa</t>
  </si>
  <si>
    <t>Applied Acoustics test - 30/10/2015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</si>
</sst>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  <numFmt numFmtId="171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Wingdings"/>
      <family val="0"/>
    </font>
    <font>
      <i/>
      <sz val="10"/>
      <name val="Calibri"/>
      <family val="2"/>
    </font>
    <font>
      <i/>
      <sz val="11"/>
      <name val="Calibri"/>
      <family val="2"/>
    </font>
    <font>
      <b/>
      <vertAlign val="superscript"/>
      <sz val="11"/>
      <name val="Calibri"/>
      <family val="2"/>
    </font>
    <font>
      <b/>
      <sz val="10"/>
      <name val="Symbo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right"/>
    </xf>
    <xf numFmtId="0" fontId="7" fillId="0" borderId="0" xfId="0" applyFont="1" applyAlignment="1">
      <alignment horizontal="left" vertical="center" indent="4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 indent="4"/>
    </xf>
    <xf numFmtId="0" fontId="1" fillId="0" borderId="14" xfId="0" applyFont="1" applyBorder="1" applyAlignment="1">
      <alignment/>
    </xf>
    <xf numFmtId="171" fontId="1" fillId="0" borderId="15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7"/>
  <sheetViews>
    <sheetView zoomScale="95" zoomScaleNormal="95" zoomScalePageLayoutView="0" workbookViewId="0" topLeftCell="A26">
      <selection activeCell="B4" sqref="B4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2.8515625" style="0" bestFit="1" customWidth="1"/>
    <col min="7" max="7" width="14.28125" style="0" customWidth="1"/>
  </cols>
  <sheetData>
    <row r="1" ht="12.75" customHeight="1">
      <c r="A1" s="1" t="s">
        <v>68</v>
      </c>
    </row>
    <row r="3" spans="1:2" ht="12.75" customHeight="1">
      <c r="A3" t="s">
        <v>0</v>
      </c>
      <c r="B3" s="8">
        <v>268812</v>
      </c>
    </row>
    <row r="4" spans="4:5" ht="12.75" customHeight="1">
      <c r="D4" s="3"/>
      <c r="E4" s="3"/>
    </row>
    <row r="5" ht="12.75" customHeight="1">
      <c r="A5" s="6" t="s">
        <v>23</v>
      </c>
    </row>
    <row r="6" spans="1:8" ht="12.75" customHeight="1">
      <c r="A6" s="18" t="s">
        <v>24</v>
      </c>
      <c r="B6" s="5"/>
      <c r="C6" s="5"/>
      <c r="D6" s="5"/>
      <c r="H6" s="16" t="s">
        <v>25</v>
      </c>
    </row>
    <row r="7" ht="12.75" customHeight="1">
      <c r="A7" s="14" t="s">
        <v>26</v>
      </c>
    </row>
    <row r="8" spans="1:4" ht="12.75" customHeight="1">
      <c r="A8" s="18" t="s">
        <v>27</v>
      </c>
      <c r="B8" s="5"/>
      <c r="C8" s="5"/>
      <c r="D8" s="5"/>
    </row>
    <row r="9" ht="12.75" customHeight="1">
      <c r="A9" s="14" t="s">
        <v>28</v>
      </c>
    </row>
    <row r="10" ht="12.75" customHeight="1">
      <c r="A10" s="14" t="s">
        <v>29</v>
      </c>
    </row>
    <row r="11" spans="1:8" ht="12.75" customHeight="1">
      <c r="A11" s="6" t="s">
        <v>30</v>
      </c>
      <c r="H11" s="17" t="s">
        <v>20</v>
      </c>
    </row>
    <row r="12" ht="12.75" customHeight="1">
      <c r="A12" s="14" t="s">
        <v>31</v>
      </c>
    </row>
    <row r="13" spans="1:5" ht="12.75" customHeight="1">
      <c r="A13" s="18" t="s">
        <v>32</v>
      </c>
      <c r="B13" s="5"/>
      <c r="C13" s="5"/>
      <c r="D13" s="5"/>
      <c r="E13" s="5"/>
    </row>
    <row r="14" ht="12.75" customHeight="1">
      <c r="A14" s="14" t="s">
        <v>33</v>
      </c>
    </row>
    <row r="15" ht="12.75" customHeight="1">
      <c r="A15" s="14" t="s">
        <v>34</v>
      </c>
    </row>
    <row r="16" ht="12.75" customHeight="1">
      <c r="A16" s="14" t="s">
        <v>35</v>
      </c>
    </row>
    <row r="17" spans="1:8" ht="12.75" customHeight="1">
      <c r="A17" s="6" t="s">
        <v>36</v>
      </c>
      <c r="H17" s="17" t="s">
        <v>20</v>
      </c>
    </row>
    <row r="18" ht="12.75" customHeight="1">
      <c r="A18" s="14" t="s">
        <v>37</v>
      </c>
    </row>
    <row r="19" ht="12.75" customHeight="1">
      <c r="A19" s="14" t="s">
        <v>38</v>
      </c>
    </row>
    <row r="20" ht="12.75" customHeight="1">
      <c r="A20" s="14" t="s">
        <v>39</v>
      </c>
    </row>
    <row r="21" spans="1:7" ht="12.75" customHeight="1">
      <c r="A21" s="18" t="s">
        <v>40</v>
      </c>
      <c r="B21" s="5"/>
      <c r="C21" s="5"/>
      <c r="D21" s="5"/>
      <c r="E21" s="5"/>
      <c r="F21" s="5"/>
      <c r="G21" s="5"/>
    </row>
    <row r="22" ht="12.75" customHeight="1">
      <c r="A22" s="14" t="s">
        <v>41</v>
      </c>
    </row>
    <row r="23" spans="1:8" ht="12.75" customHeight="1">
      <c r="A23" s="6" t="s">
        <v>42</v>
      </c>
      <c r="H23" s="17" t="s">
        <v>20</v>
      </c>
    </row>
    <row r="24" ht="12.75" customHeight="1">
      <c r="A24" s="14" t="s">
        <v>43</v>
      </c>
    </row>
    <row r="25" ht="12.75" customHeight="1">
      <c r="A25" s="14" t="s">
        <v>44</v>
      </c>
    </row>
    <row r="26" ht="12.75" customHeight="1">
      <c r="A26" s="14" t="s">
        <v>45</v>
      </c>
    </row>
    <row r="27" spans="1:2" ht="12.75" customHeight="1">
      <c r="A27" s="18" t="s">
        <v>46</v>
      </c>
      <c r="B27" s="5"/>
    </row>
    <row r="28" ht="12.75" customHeight="1">
      <c r="A28" s="14" t="s">
        <v>47</v>
      </c>
    </row>
    <row r="29" ht="12.75" customHeight="1">
      <c r="A29" s="6" t="s">
        <v>48</v>
      </c>
    </row>
    <row r="30" spans="1:11" ht="12.75" customHeight="1" thickBot="1">
      <c r="A30" s="15" t="s">
        <v>49</v>
      </c>
      <c r="I30" s="4" t="s">
        <v>56</v>
      </c>
      <c r="J30">
        <f>2*(10+F)*(6+E)+2*(10+F)*(3+D)+2*(6+E)*(3+D)</f>
        <v>586</v>
      </c>
      <c r="K30" s="4" t="s">
        <v>55</v>
      </c>
    </row>
    <row r="31" spans="1:11" ht="12.75" customHeight="1" thickBot="1">
      <c r="A31" s="6"/>
      <c r="D31" s="19" t="s">
        <v>59</v>
      </c>
      <c r="E31" s="20">
        <f>0.16*V/(2+F/10)/Stot</f>
        <v>0.11467576791808874</v>
      </c>
      <c r="G31" s="4"/>
      <c r="I31" s="4" t="s">
        <v>21</v>
      </c>
      <c r="J31" s="4">
        <f>0.16*((10+F)*(6+E)*(3+D))/(2+F/10)</f>
        <v>67.2</v>
      </c>
      <c r="K31" s="4" t="s">
        <v>55</v>
      </c>
    </row>
    <row r="32" spans="1:11" ht="12.75" customHeight="1">
      <c r="A32" s="6" t="s">
        <v>50</v>
      </c>
      <c r="I32" s="4" t="s">
        <v>57</v>
      </c>
      <c r="J32">
        <f>(10+F)*(6+E)*(3+D)</f>
        <v>924</v>
      </c>
      <c r="K32" s="4" t="s">
        <v>58</v>
      </c>
    </row>
    <row r="33" ht="12.75" customHeight="1">
      <c r="A33" s="6" t="s">
        <v>51</v>
      </c>
    </row>
    <row r="34" ht="12.75" customHeight="1" thickBot="1">
      <c r="A34" s="15" t="s">
        <v>49</v>
      </c>
    </row>
    <row r="35" spans="1:6" ht="12.75" customHeight="1" thickBot="1">
      <c r="A35" s="6"/>
      <c r="D35" s="19" t="s">
        <v>53</v>
      </c>
      <c r="E35" s="21">
        <f>SQRT((5+F/2)*AA/16/PI())</f>
        <v>2.832209231647889</v>
      </c>
      <c r="F35" s="22" t="s">
        <v>22</v>
      </c>
    </row>
    <row r="36" ht="12.75" customHeight="1">
      <c r="A36" s="6" t="s">
        <v>50</v>
      </c>
    </row>
    <row r="37" ht="12.75" customHeight="1">
      <c r="A37" s="6" t="s">
        <v>60</v>
      </c>
    </row>
    <row r="38" ht="12.75" customHeight="1" thickBot="1">
      <c r="A38" s="15" t="s">
        <v>49</v>
      </c>
    </row>
    <row r="39" spans="1:6" ht="12.75" customHeight="1" thickBot="1">
      <c r="A39" s="6"/>
      <c r="D39" s="19" t="s">
        <v>61</v>
      </c>
      <c r="E39" s="23">
        <f>100+10*LOG10(2/(4*PI()*(2+F/5)^2)+4/AA)</f>
        <v>89.40291689494302</v>
      </c>
      <c r="F39" s="22" t="s">
        <v>7</v>
      </c>
    </row>
    <row r="40" ht="12.75" customHeight="1">
      <c r="A40" s="6" t="s">
        <v>50</v>
      </c>
    </row>
    <row r="41" ht="12.75" customHeight="1">
      <c r="A41" s="6" t="s">
        <v>52</v>
      </c>
    </row>
    <row r="42" spans="1:12" ht="12.75" customHeight="1" thickBot="1">
      <c r="A42" s="15" t="s">
        <v>49</v>
      </c>
      <c r="G42" s="4" t="s">
        <v>57</v>
      </c>
      <c r="H42">
        <f>100*50*(4+F/3)</f>
        <v>23333.333333333336</v>
      </c>
      <c r="I42" s="4" t="s">
        <v>58</v>
      </c>
      <c r="J42" s="4" t="s">
        <v>65</v>
      </c>
      <c r="K42">
        <f>4+F/3</f>
        <v>4.666666666666667</v>
      </c>
      <c r="L42" s="4" t="s">
        <v>22</v>
      </c>
    </row>
    <row r="43" spans="1:8" ht="12.75" customHeight="1" thickBot="1">
      <c r="A43" s="7" t="s">
        <v>50</v>
      </c>
      <c r="D43" s="19" t="s">
        <v>66</v>
      </c>
      <c r="E43" s="24">
        <f>H47-H46</f>
        <v>6.6412113818402165</v>
      </c>
      <c r="F43" s="22" t="s">
        <v>7</v>
      </c>
      <c r="G43" s="4" t="s">
        <v>62</v>
      </c>
      <c r="H43">
        <f>3+E/5</f>
        <v>3.2</v>
      </c>
    </row>
    <row r="44" spans="7:9" ht="12.75" customHeight="1">
      <c r="G44" s="4" t="s">
        <v>21</v>
      </c>
      <c r="H44">
        <f>0.16*VV/T</f>
        <v>1166.6666666666667</v>
      </c>
      <c r="I44" s="4" t="s">
        <v>55</v>
      </c>
    </row>
    <row r="45" spans="7:9" ht="12.75" customHeight="1">
      <c r="G45" s="4" t="s">
        <v>54</v>
      </c>
      <c r="H45">
        <f>100+E*10+F</f>
        <v>112</v>
      </c>
      <c r="I45" s="4" t="s">
        <v>55</v>
      </c>
    </row>
    <row r="46" spans="7:9" ht="12.75" customHeight="1">
      <c r="G46" s="4" t="s">
        <v>63</v>
      </c>
      <c r="H46">
        <f>10*LOG10(1+4*SS/AAA)</f>
        <v>1.4113609012073898</v>
      </c>
      <c r="I46" s="4" t="s">
        <v>7</v>
      </c>
    </row>
    <row r="47" spans="7:9" ht="12.75" customHeight="1">
      <c r="G47" s="4" t="s">
        <v>64</v>
      </c>
      <c r="H47">
        <f>10*LOG10(1+4*T*SS/(0.16*(5.64*T^0.7*H^3+1.596/T^0.7*H*SS)))</f>
        <v>8.052572283047606</v>
      </c>
      <c r="I47" s="4" t="s">
        <v>7</v>
      </c>
    </row>
  </sheetData>
  <sheetProtection/>
  <printOptions/>
  <pageMargins left="0.75" right="0.75" top="1" bottom="1" header="0.5" footer="0.5"/>
  <pageSetup horizontalDpi="300" verticalDpi="300" orientation="portrait" paperSize="9" r:id="rId6"/>
  <legacyDrawing r:id="rId5"/>
  <oleObjects>
    <oleObject progId="Equation.3" shapeId="1730946" r:id="rId1"/>
    <oleObject progId="Equation.3" shapeId="1739826" r:id="rId2"/>
    <oleObject progId="Equation.3" shapeId="1759751" r:id="rId3"/>
    <oleObject progId="Equation.3" shapeId="17907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D4" sqref="D4:E4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268812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6</v>
      </c>
    </row>
    <row r="4" spans="1:4" ht="12.75" customHeight="1">
      <c r="A4" t="s">
        <v>3</v>
      </c>
      <c r="B4">
        <f>INT((B1-B2*100000-B3*10000)/1000)</f>
        <v>8</v>
      </c>
      <c r="D4" s="4"/>
    </row>
    <row r="5" spans="1:2" ht="12.75" customHeight="1">
      <c r="A5" t="s">
        <v>4</v>
      </c>
      <c r="B5">
        <f>INT((B1-B2*100000-B3*10000-B4*1000)/100)</f>
        <v>8</v>
      </c>
    </row>
    <row r="6" spans="1:2" ht="12.75" customHeight="1">
      <c r="A6" t="s">
        <v>5</v>
      </c>
      <c r="B6">
        <f>INT((B1-B2*100000-B3*10000-B4*1000-B5*100)/10)</f>
        <v>1</v>
      </c>
    </row>
    <row r="7" spans="1:4" ht="12.75" customHeight="1">
      <c r="A7" t="s">
        <v>6</v>
      </c>
      <c r="B7">
        <f>INT((B1-B2*100000-B3*10000-B4*1000-B5*100-B6*10))</f>
        <v>2</v>
      </c>
      <c r="D7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4.57421875" style="0" customWidth="1"/>
    <col min="3" max="3" width="6.00390625" style="27" customWidth="1"/>
  </cols>
  <sheetData>
    <row r="1" spans="1:3" ht="12.75">
      <c r="A1" s="9" t="s">
        <v>19</v>
      </c>
      <c r="B1" s="10" t="s">
        <v>0</v>
      </c>
      <c r="C1" s="25" t="s">
        <v>8</v>
      </c>
    </row>
    <row r="2" spans="1:3" ht="12.75">
      <c r="A2" s="11" t="s">
        <v>9</v>
      </c>
      <c r="B2" s="12">
        <v>255031</v>
      </c>
      <c r="C2" s="26">
        <v>8</v>
      </c>
    </row>
    <row r="3" spans="1:3" ht="12.75">
      <c r="A3" s="11" t="s">
        <v>16</v>
      </c>
      <c r="B3" s="12">
        <v>248581</v>
      </c>
      <c r="C3" s="26">
        <v>8.5</v>
      </c>
    </row>
    <row r="4" spans="1:3" ht="12.75">
      <c r="A4" s="11" t="s">
        <v>11</v>
      </c>
      <c r="B4" s="13">
        <v>267930</v>
      </c>
      <c r="C4" s="26">
        <v>8</v>
      </c>
    </row>
    <row r="5" spans="1:3" ht="12.75">
      <c r="A5" s="11" t="s">
        <v>12</v>
      </c>
      <c r="B5" s="12">
        <v>263496</v>
      </c>
      <c r="C5" s="26">
        <v>8</v>
      </c>
    </row>
    <row r="6" spans="1:3" ht="12.75">
      <c r="A6" s="11" t="s">
        <v>17</v>
      </c>
      <c r="B6" s="12">
        <v>255042</v>
      </c>
      <c r="C6" s="26">
        <v>9</v>
      </c>
    </row>
    <row r="7" spans="1:3" ht="12.75">
      <c r="A7" s="11" t="s">
        <v>18</v>
      </c>
      <c r="B7" s="12">
        <v>262166</v>
      </c>
      <c r="C7" s="26">
        <v>8</v>
      </c>
    </row>
    <row r="8" spans="1:3" ht="12.75">
      <c r="A8" s="11" t="s">
        <v>14</v>
      </c>
      <c r="B8" s="12">
        <v>245103</v>
      </c>
      <c r="C8" s="26">
        <v>7</v>
      </c>
    </row>
    <row r="9" spans="1:3" ht="12.75">
      <c r="A9" s="11" t="s">
        <v>10</v>
      </c>
      <c r="B9" s="12">
        <v>268812</v>
      </c>
      <c r="C9" s="26">
        <v>8</v>
      </c>
    </row>
    <row r="10" spans="1:3" ht="12.75">
      <c r="A10" s="11" t="s">
        <v>13</v>
      </c>
      <c r="B10" s="12">
        <v>263370</v>
      </c>
      <c r="C10" s="26">
        <v>7</v>
      </c>
    </row>
    <row r="11" spans="1:3" ht="12.75">
      <c r="A11" s="11" t="s">
        <v>67</v>
      </c>
      <c r="B11" s="12">
        <v>255547</v>
      </c>
      <c r="C11" s="26">
        <v>7</v>
      </c>
    </row>
    <row r="12" spans="1:3" ht="12.75">
      <c r="A12" s="11" t="s">
        <v>15</v>
      </c>
      <c r="B12" s="12">
        <v>261860</v>
      </c>
      <c r="C12" s="26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2015-11-13T15:01:34Z</dcterms:modified>
  <cp:category/>
  <cp:version/>
  <cp:contentType/>
  <cp:contentStatus/>
</cp:coreProperties>
</file>