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minimized="1" xWindow="2340" yWindow="0" windowWidth="18030" windowHeight="11895"/>
  </bookViews>
  <sheets>
    <sheet name="Sheet1" sheetId="1" r:id="rId1"/>
  </sheets>
  <definedNames>
    <definedName name="A">Sheet1!$G$31</definedName>
    <definedName name="Aeq">Sheet1!$E$32</definedName>
    <definedName name="B">Sheet1!$H$31</definedName>
    <definedName name="CC">Sheet1!$I$31</definedName>
    <definedName name="D">Sheet1!$J$31</definedName>
    <definedName name="E">Sheet1!$K$31</definedName>
    <definedName name="F">Sheet1!$L$31</definedName>
    <definedName name="S">Sheet1!$E$33</definedName>
    <definedName name="T">Sheet1!$E$31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E34" i="1"/>
  <c r="E31" i="1"/>
  <c r="B33" i="1"/>
  <c r="B32" i="1"/>
  <c r="E33" i="1" l="1"/>
  <c r="E30" i="1"/>
  <c r="E32" i="1" s="1"/>
  <c r="B28" i="1"/>
  <c r="C20" i="1"/>
  <c r="D11" i="1"/>
  <c r="G8" i="1"/>
  <c r="G7" i="1"/>
  <c r="G6" i="1"/>
  <c r="G5" i="1"/>
  <c r="B7" i="1"/>
  <c r="B6" i="1"/>
  <c r="B5" i="1"/>
  <c r="E1" i="1"/>
  <c r="B43" i="1" l="1"/>
</calcChain>
</file>

<file path=xl/sharedStrings.xml><?xml version="1.0" encoding="utf-8"?>
<sst xmlns="http://schemas.openxmlformats.org/spreadsheetml/2006/main" count="70" uniqueCount="37">
  <si>
    <t>L =</t>
  </si>
  <si>
    <t>m</t>
  </si>
  <si>
    <t>W =</t>
  </si>
  <si>
    <t>H =</t>
  </si>
  <si>
    <t>V =</t>
  </si>
  <si>
    <t>m3</t>
  </si>
  <si>
    <t>Sfloor =</t>
  </si>
  <si>
    <t>Walls =</t>
  </si>
  <si>
    <t>m2</t>
  </si>
  <si>
    <t>Ceiling =</t>
  </si>
  <si>
    <t>Alfa =</t>
  </si>
  <si>
    <t>Ai =</t>
  </si>
  <si>
    <t>Atot =</t>
  </si>
  <si>
    <t>Sabine's Formula</t>
  </si>
  <si>
    <t>T60 =</t>
  </si>
  <si>
    <t>0.16*V/Atot</t>
  </si>
  <si>
    <t>s</t>
  </si>
  <si>
    <t>Q =</t>
  </si>
  <si>
    <t>Critical Distance</t>
  </si>
  <si>
    <t>dcr =</t>
  </si>
  <si>
    <t>Lw =</t>
  </si>
  <si>
    <t>dB</t>
  </si>
  <si>
    <t>Lp =</t>
  </si>
  <si>
    <t>A =</t>
  </si>
  <si>
    <t>K2 =</t>
  </si>
  <si>
    <t>S' =</t>
  </si>
  <si>
    <t>r =</t>
  </si>
  <si>
    <t>True value of K2 with Farina/Fornari formula</t>
  </si>
  <si>
    <t>Ktrue =</t>
  </si>
  <si>
    <t>Diff. K</t>
  </si>
  <si>
    <t>A</t>
  </si>
  <si>
    <t>B</t>
  </si>
  <si>
    <t>C</t>
  </si>
  <si>
    <t>D</t>
  </si>
  <si>
    <t>E</t>
  </si>
  <si>
    <t>F</t>
  </si>
  <si>
    <t>An industrial building is 100m long, 50m wide, and the height is 4+F/3 m. The reverberation time is 3+E/5 s. The worker is at a distance of 3+D/10 m from an omnidirectional source, placed over the reflecting floor. Compute the difference between the real and the theoretical values of the environmental correction factor K2.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</si>
</sst>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9</xdr:col>
          <xdr:colOff>104775</xdr:colOff>
          <xdr:row>18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66675</xdr:rowOff>
        </xdr:from>
        <xdr:to>
          <xdr:col>4</xdr:col>
          <xdr:colOff>552450</xdr:colOff>
          <xdr:row>26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276225</xdr:colOff>
          <xdr:row>34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5</xdr:col>
          <xdr:colOff>409575</xdr:colOff>
          <xdr:row>40</xdr:row>
          <xdr:rowOff>95250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tabSelected="1" topLeftCell="A28" zoomScale="200" zoomScaleNormal="200" workbookViewId="0">
      <selection activeCell="B42" sqref="B42"/>
    </sheetView>
  </sheetViews>
  <sheetFormatPr defaultRowHeight="15" x14ac:dyDescent="0.25"/>
  <cols>
    <col min="7" max="12" width="2.42578125" style="5" customWidth="1"/>
  </cols>
  <sheetData>
    <row r="1" spans="1:8" x14ac:dyDescent="0.25">
      <c r="A1" t="s">
        <v>0</v>
      </c>
      <c r="B1">
        <v>10</v>
      </c>
      <c r="C1" t="s">
        <v>1</v>
      </c>
      <c r="D1" t="s">
        <v>4</v>
      </c>
      <c r="E1">
        <f>B1*B2*B3</f>
        <v>180</v>
      </c>
      <c r="F1" t="s">
        <v>5</v>
      </c>
    </row>
    <row r="2" spans="1:8" x14ac:dyDescent="0.25">
      <c r="A2" t="s">
        <v>2</v>
      </c>
      <c r="B2">
        <v>6</v>
      </c>
      <c r="C2" t="s">
        <v>1</v>
      </c>
    </row>
    <row r="3" spans="1:8" x14ac:dyDescent="0.25">
      <c r="A3" t="s">
        <v>3</v>
      </c>
      <c r="B3">
        <v>3</v>
      </c>
      <c r="C3" t="s">
        <v>1</v>
      </c>
    </row>
    <row r="5" spans="1:8" x14ac:dyDescent="0.25">
      <c r="A5" t="s">
        <v>6</v>
      </c>
      <c r="B5">
        <f>B1*B2</f>
        <v>60</v>
      </c>
      <c r="C5" t="s">
        <v>8</v>
      </c>
      <c r="D5" t="s">
        <v>10</v>
      </c>
      <c r="E5">
        <v>0.05</v>
      </c>
      <c r="F5" t="s">
        <v>11</v>
      </c>
      <c r="G5" s="5">
        <f>B5*E5</f>
        <v>3</v>
      </c>
      <c r="H5" s="5" t="s">
        <v>8</v>
      </c>
    </row>
    <row r="6" spans="1:8" x14ac:dyDescent="0.25">
      <c r="A6" t="s">
        <v>7</v>
      </c>
      <c r="B6">
        <f>(B1*B3+B2*B3)*2</f>
        <v>96</v>
      </c>
      <c r="C6" t="s">
        <v>8</v>
      </c>
      <c r="D6" t="s">
        <v>10</v>
      </c>
      <c r="E6">
        <v>0.1</v>
      </c>
      <c r="F6" t="s">
        <v>11</v>
      </c>
      <c r="G6" s="5">
        <f>B6*E6</f>
        <v>9.6000000000000014</v>
      </c>
      <c r="H6" s="5" t="s">
        <v>8</v>
      </c>
    </row>
    <row r="7" spans="1:8" x14ac:dyDescent="0.25">
      <c r="A7" t="s">
        <v>9</v>
      </c>
      <c r="B7">
        <f>B1*B2</f>
        <v>60</v>
      </c>
      <c r="C7" t="s">
        <v>8</v>
      </c>
      <c r="D7" t="s">
        <v>10</v>
      </c>
      <c r="E7">
        <v>0.4</v>
      </c>
      <c r="F7" t="s">
        <v>11</v>
      </c>
      <c r="G7" s="5">
        <f>B7*E7</f>
        <v>24</v>
      </c>
      <c r="H7" s="5" t="s">
        <v>8</v>
      </c>
    </row>
    <row r="8" spans="1:8" x14ac:dyDescent="0.25">
      <c r="F8" t="s">
        <v>12</v>
      </c>
      <c r="G8" s="5">
        <f>SUM(G5:G7)</f>
        <v>36.6</v>
      </c>
      <c r="H8" s="5" t="s">
        <v>8</v>
      </c>
    </row>
    <row r="10" spans="1:8" x14ac:dyDescent="0.25">
      <c r="A10" t="s">
        <v>13</v>
      </c>
      <c r="C10" t="s">
        <v>14</v>
      </c>
      <c r="D10" s="1" t="s">
        <v>15</v>
      </c>
    </row>
    <row r="11" spans="1:8" x14ac:dyDescent="0.25">
      <c r="C11" t="s">
        <v>14</v>
      </c>
      <c r="D11" s="3">
        <f>0.16*E1/G8</f>
        <v>0.78688524590163933</v>
      </c>
      <c r="E11" t="s">
        <v>16</v>
      </c>
    </row>
    <row r="13" spans="1:8" x14ac:dyDescent="0.25">
      <c r="A13" t="s">
        <v>17</v>
      </c>
      <c r="B13">
        <v>2.5</v>
      </c>
    </row>
    <row r="15" spans="1:8" x14ac:dyDescent="0.25">
      <c r="A15" t="s">
        <v>18</v>
      </c>
    </row>
    <row r="20" spans="1:16" x14ac:dyDescent="0.25">
      <c r="B20" t="s">
        <v>19</v>
      </c>
      <c r="C20" s="4">
        <f>SQRT(B13*G8/16/PI())</f>
        <v>1.3491977844680716</v>
      </c>
      <c r="D20" t="s">
        <v>1</v>
      </c>
    </row>
    <row r="22" spans="1:16" x14ac:dyDescent="0.25">
      <c r="A22" t="s">
        <v>17</v>
      </c>
      <c r="B22">
        <v>2</v>
      </c>
      <c r="D22" t="s">
        <v>20</v>
      </c>
      <c r="E22">
        <v>100</v>
      </c>
      <c r="F22" t="s">
        <v>21</v>
      </c>
    </row>
    <row r="28" spans="1:16" x14ac:dyDescent="0.25">
      <c r="A28" t="s">
        <v>22</v>
      </c>
      <c r="B28" s="2">
        <f>E22+10*LOG10(B22/(4*PI()*5)+4/G8)</f>
        <v>91.495904330610514</v>
      </c>
      <c r="C28" t="s">
        <v>21</v>
      </c>
    </row>
    <row r="30" spans="1:16" x14ac:dyDescent="0.25">
      <c r="A30" t="s">
        <v>0</v>
      </c>
      <c r="B30">
        <v>100</v>
      </c>
      <c r="C30" t="s">
        <v>1</v>
      </c>
      <c r="D30" t="s">
        <v>4</v>
      </c>
      <c r="E30">
        <f>B30*B31*B32</f>
        <v>33333.333333333328</v>
      </c>
      <c r="F30" t="s">
        <v>5</v>
      </c>
      <c r="G30" s="5" t="s">
        <v>30</v>
      </c>
      <c r="H30" s="5" t="s">
        <v>31</v>
      </c>
      <c r="I30" s="5" t="s">
        <v>32</v>
      </c>
      <c r="J30" s="5" t="s">
        <v>33</v>
      </c>
      <c r="K30" s="5" t="s">
        <v>34</v>
      </c>
      <c r="L30" s="5" t="s">
        <v>35</v>
      </c>
      <c r="M30" s="6" t="s">
        <v>36</v>
      </c>
      <c r="N30" s="6"/>
      <c r="O30" s="6"/>
      <c r="P30" s="6"/>
    </row>
    <row r="31" spans="1:16" x14ac:dyDescent="0.25">
      <c r="A31" t="s">
        <v>2</v>
      </c>
      <c r="B31">
        <v>50</v>
      </c>
      <c r="C31" t="s">
        <v>1</v>
      </c>
      <c r="D31" t="s">
        <v>14</v>
      </c>
      <c r="E31">
        <f>3+E/5</f>
        <v>4.5999999999999996</v>
      </c>
      <c r="F31" t="s">
        <v>16</v>
      </c>
      <c r="G31" s="5">
        <v>2</v>
      </c>
      <c r="H31" s="5">
        <v>1</v>
      </c>
      <c r="I31" s="5">
        <v>1</v>
      </c>
      <c r="J31" s="5">
        <v>4</v>
      </c>
      <c r="K31" s="5">
        <v>8</v>
      </c>
      <c r="L31" s="5">
        <v>8</v>
      </c>
      <c r="M31" s="6"/>
      <c r="N31" s="6"/>
      <c r="O31" s="6"/>
      <c r="P31" s="6"/>
    </row>
    <row r="32" spans="1:16" x14ac:dyDescent="0.25">
      <c r="A32" t="s">
        <v>3</v>
      </c>
      <c r="B32">
        <f>4+F/3</f>
        <v>6.6666666666666661</v>
      </c>
      <c r="C32" t="s">
        <v>1</v>
      </c>
      <c r="D32" t="s">
        <v>23</v>
      </c>
      <c r="E32">
        <f>0.16*E30/E31</f>
        <v>1159.4202898550725</v>
      </c>
      <c r="F32" t="s">
        <v>8</v>
      </c>
      <c r="M32" s="6"/>
      <c r="N32" s="6"/>
      <c r="O32" s="6"/>
      <c r="P32" s="6"/>
    </row>
    <row r="33" spans="1:16" x14ac:dyDescent="0.25">
      <c r="A33" t="s">
        <v>26</v>
      </c>
      <c r="B33">
        <f>3+D/10</f>
        <v>3.4</v>
      </c>
      <c r="C33" t="s">
        <v>1</v>
      </c>
      <c r="D33" t="s">
        <v>25</v>
      </c>
      <c r="E33">
        <f>2*PI()*B33^2</f>
        <v>72.633622150996004</v>
      </c>
      <c r="F33" t="s">
        <v>8</v>
      </c>
      <c r="M33" s="6"/>
      <c r="N33" s="6"/>
      <c r="O33" s="6"/>
      <c r="P33" s="6"/>
    </row>
    <row r="34" spans="1:16" x14ac:dyDescent="0.25">
      <c r="A34" t="s">
        <v>24</v>
      </c>
      <c r="D34" t="s">
        <v>24</v>
      </c>
      <c r="E34">
        <f>10*LOG10(1+4*S/Aeq)</f>
        <v>0.9711356130997495</v>
      </c>
      <c r="F34" t="s">
        <v>21</v>
      </c>
      <c r="M34" s="6"/>
      <c r="N34" s="6"/>
      <c r="O34" s="6"/>
      <c r="P34" s="6"/>
    </row>
    <row r="35" spans="1:16" x14ac:dyDescent="0.25">
      <c r="M35" s="6"/>
      <c r="N35" s="6"/>
      <c r="O35" s="6"/>
      <c r="P35" s="6"/>
    </row>
    <row r="36" spans="1:16" x14ac:dyDescent="0.25">
      <c r="A36" t="s">
        <v>27</v>
      </c>
      <c r="M36" s="6"/>
      <c r="N36" s="6"/>
      <c r="O36" s="6"/>
      <c r="P36" s="6"/>
    </row>
    <row r="42" spans="1:16" x14ac:dyDescent="0.25">
      <c r="A42" t="s">
        <v>28</v>
      </c>
      <c r="B42">
        <f>10*LOG10(1+4*T*S/(0.16*(5.64*E31^0.7*B32^3+1.596/E31^0.7*B32*E33)))</f>
        <v>4.1972232288795972</v>
      </c>
      <c r="C42" t="s">
        <v>21</v>
      </c>
    </row>
    <row r="43" spans="1:16" x14ac:dyDescent="0.25">
      <c r="A43" t="s">
        <v>29</v>
      </c>
      <c r="B43">
        <f>B42-E34</f>
        <v>3.2260876157798477</v>
      </c>
      <c r="C43" t="s">
        <v>21</v>
      </c>
    </row>
  </sheetData>
  <mergeCells count="1">
    <mergeCell ref="M30:P36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0</xdr:colOff>
                <xdr:row>14</xdr:row>
                <xdr:rowOff>0</xdr:rowOff>
              </from>
              <to>
                <xdr:col>9</xdr:col>
                <xdr:colOff>104775</xdr:colOff>
                <xdr:row>18</xdr:row>
                <xdr:rowOff>123825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0</xdr:col>
                <xdr:colOff>19050</xdr:colOff>
                <xdr:row>22</xdr:row>
                <xdr:rowOff>66675</xdr:rowOff>
              </from>
              <to>
                <xdr:col>4</xdr:col>
                <xdr:colOff>552450</xdr:colOff>
                <xdr:row>26</xdr:row>
                <xdr:rowOff>114300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2</xdr:col>
                <xdr:colOff>276225</xdr:colOff>
                <xdr:row>34</xdr:row>
                <xdr:rowOff>152400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5</xdr:col>
                <xdr:colOff>409575</xdr:colOff>
                <xdr:row>40</xdr:row>
                <xdr:rowOff>95250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</vt:lpstr>
      <vt:lpstr>Aeq</vt:lpstr>
      <vt:lpstr>B</vt:lpstr>
      <vt:lpstr>CC</vt:lpstr>
      <vt:lpstr>D</vt:lpstr>
      <vt:lpstr>E</vt:lpstr>
      <vt:lpstr>F</vt:lpstr>
      <vt:lpstr>S</vt:lpstr>
      <vt:lpstr>T</vt:lpstr>
    </vt:vector>
  </TitlesOfParts>
  <Company>UNIPR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2014-10-31T13:49:54Z</dcterms:created>
  <dcterms:modified xsi:type="dcterms:W3CDTF">2014-11-04T14:25:08Z</dcterms:modified>
</cp:coreProperties>
</file>