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ina\My Documents\Esami\05-07-2019\"/>
    </mc:Choice>
  </mc:AlternateContent>
  <bookViews>
    <workbookView xWindow="11160" yWindow="0" windowWidth="9192" windowHeight="6252"/>
  </bookViews>
  <sheets>
    <sheet name="Acustica ed Illuminotecnica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'Acustica ed Illuminotecnica'!$P$4</definedName>
    <definedName name="AA">#REF!</definedName>
    <definedName name="AB">#REF!</definedName>
    <definedName name="B">'Acustica ed Illuminotecnica'!$P$5</definedName>
    <definedName name="BB">#REF!</definedName>
    <definedName name="c0">'Acustica ed Illuminotecnica'!#REF!</definedName>
    <definedName name="CC">'Acustica ed Illuminotecnica'!$P$6</definedName>
    <definedName name="CCC">'Acustica ed Illuminotecnica'!#REF!</definedName>
    <definedName name="CD">#REF!</definedName>
    <definedName name="COP">'Acustica ed Illuminotecnica'!#REF!</definedName>
    <definedName name="cp">'Acustica ed Illuminotecnica'!#REF!</definedName>
    <definedName name="cpa">#REF!</definedName>
    <definedName name="cvn">#REF!</definedName>
    <definedName name="cvo">#REF!</definedName>
    <definedName name="Cx">#REF!</definedName>
    <definedName name="D">'Acustica ed Illuminotecnica'!$P$7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'Acustica ed Illuminotecnica'!$P$8</definedName>
    <definedName name="EE">#REF!</definedName>
    <definedName name="EF">#REF!</definedName>
    <definedName name="F">'Acustica ed Illuminotecnica'!$P$9</definedName>
    <definedName name="FF">#REF!</definedName>
    <definedName name="fr">'Acustica ed Illuminotecnica'!#REF!</definedName>
    <definedName name="freq">#REF!</definedName>
    <definedName name="hconv">#REF!</definedName>
    <definedName name="I">'Acustica ed Illuminotecnica'!#REF!</definedName>
    <definedName name="Ktot">#REF!</definedName>
    <definedName name="L">#REF!</definedName>
    <definedName name="L0">'Acustica ed Illuminotecnica'!$E$13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'Acustica ed Illuminotecnica'!$F$15</definedName>
    <definedName name="Lev">'Acustica ed Illuminotecnica'!$P$13</definedName>
    <definedName name="LProsa">#REF!</definedName>
    <definedName name="Lw">#REF!</definedName>
    <definedName name="Lw1m">#REF!</definedName>
    <definedName name="M">'Acustica ed Illuminotecnica'!#REF!</definedName>
    <definedName name="Ma">#REF!</definedName>
    <definedName name="Maria">'Acustica ed Illuminotecnica'!#REF!</definedName>
    <definedName name="mat">'Acustica ed Illuminotecnica'!$B$3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ev">'Acustica ed Illuminotecnica'!$H$13</definedName>
    <definedName name="Niacqua">#REF!</definedName>
    <definedName name="niaria">#REF!</definedName>
    <definedName name="Nices">#REF!</definedName>
    <definedName name="Nstud">'Acustica ed Illuminotecnica'!#REF!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'Acustica ed Illuminotecnica'!#REF!</definedName>
    <definedName name="Qm">#REF!</definedName>
    <definedName name="Qpunto">'Acustica ed Illuminotecnica'!#REF!</definedName>
    <definedName name="QQ">#REF!</definedName>
    <definedName name="Qscamb">#REF!</definedName>
    <definedName name="Raria">#REF!</definedName>
    <definedName name="Rho">'Acustica ed Illuminotecnica'!#REF!</definedName>
    <definedName name="Rhoa">#REF!</definedName>
    <definedName name="RhoL">#REF!</definedName>
    <definedName name="RhoS">#REF!</definedName>
    <definedName name="RR">'Acustica ed Illuminotecnica'!#REF!</definedName>
    <definedName name="rrr">#REF!</definedName>
    <definedName name="rrrr">[1]Calcoli!$G$29</definedName>
    <definedName name="Rtot">#REF!</definedName>
    <definedName name="s">'Acustica ed Illuminotecnica'!#REF!</definedName>
    <definedName name="schj">#REF!</definedName>
    <definedName name="Sdiv">#REF!</definedName>
    <definedName name="SEL">'Acustica ed Illuminotecnica'!$K$13</definedName>
    <definedName name="Sigma">'Acustica ed Illuminotecnica'!#REF!</definedName>
    <definedName name="spess1">#REF!</definedName>
    <definedName name="spess2">#REF!</definedName>
    <definedName name="spess3">#REF!</definedName>
    <definedName name="SWR">'Acustica ed Illuminotecnica'!$J$21</definedName>
    <definedName name="T">'Acustica ed Illuminotecnica'!#REF!</definedName>
    <definedName name="Ta">#REF!</definedName>
    <definedName name="Tar">#REF!</definedName>
    <definedName name="Taria">#REF!</definedName>
    <definedName name="te">'Acustica ed Illuminotecnica'!$B$13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'Acustica ed Illuminotecnica'!#REF!</definedName>
    <definedName name="Vfin">#REF!</definedName>
    <definedName name="Vn">#REF!</definedName>
    <definedName name="Vo">#REF!</definedName>
    <definedName name="Vol">#REF!</definedName>
    <definedName name="W">'Acustica ed Illuminotecnica'!#REF!</definedName>
    <definedName name="XX">#REF!</definedName>
    <definedName name="XXX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 l="1"/>
  <c r="P5" i="1" s="1"/>
  <c r="P6" i="1" l="1"/>
  <c r="P7" i="1" s="1"/>
  <c r="K13" i="1" s="1"/>
  <c r="P8" i="1" l="1"/>
  <c r="E21" i="1" s="1"/>
  <c r="H13" i="1" l="1"/>
  <c r="F16" i="1" s="1"/>
  <c r="E13" i="1"/>
  <c r="P9" i="1"/>
  <c r="B13" i="1" l="1"/>
  <c r="P13" i="1" s="1"/>
  <c r="F15" i="1" s="1"/>
  <c r="F17" i="1" s="1"/>
  <c r="B21" i="1"/>
  <c r="J21" i="1" s="1"/>
</calcChain>
</file>

<file path=xl/sharedStrings.xml><?xml version="1.0" encoding="utf-8"?>
<sst xmlns="http://schemas.openxmlformats.org/spreadsheetml/2006/main" count="57" uniqueCount="41">
  <si>
    <t>Matricola</t>
  </si>
  <si>
    <t>A</t>
  </si>
  <si>
    <t>B</t>
  </si>
  <si>
    <t>C</t>
  </si>
  <si>
    <t>D</t>
  </si>
  <si>
    <t>E</t>
  </si>
  <si>
    <t>F</t>
  </si>
  <si>
    <t>Acustica Applicata ed Iluminotecnica (ADI) - 05/07/2019</t>
  </si>
  <si>
    <t>dB</t>
  </si>
  <si>
    <t>Exercise 1 (tolerance +/- 1 dBA)</t>
  </si>
  <si>
    <t>During a day work of 6+F/4 h a worker is inside a factory with a steady background noise level of 75+E dB(A). During this period, a number N = 60+E events occur, each producing a SEL of 90+D dB(A). Compute:</t>
  </si>
  <si>
    <t xml:space="preserve">      </t>
  </si>
  <si>
    <t>(3 points)</t>
  </si>
  <si>
    <t>(4 points)</t>
  </si>
  <si>
    <t>Exercise 2 (tolerance +/- 1 dB)</t>
  </si>
  <si>
    <r>
      <t>A sample of unknown absorption coefficient is placed at the end of a standing wave tube. At the opposite end, a loudspeaker generates a pure tone at 1000 Hz. The following values are measured moving the microphone along the tube: L</t>
    </r>
    <r>
      <rPr>
        <vertAlign val="subscript"/>
        <sz val="12"/>
        <color theme="1"/>
        <rFont val="Times New Roman"/>
        <family val="1"/>
      </rPr>
      <t>p,max</t>
    </r>
    <r>
      <rPr>
        <sz val="12"/>
        <color theme="1"/>
        <rFont val="Times New Roman"/>
        <family val="1"/>
      </rPr>
      <t xml:space="preserve"> = 88+F/5 dB, L</t>
    </r>
    <r>
      <rPr>
        <vertAlign val="subscript"/>
        <sz val="12"/>
        <color theme="1"/>
        <rFont val="Times New Roman"/>
        <family val="1"/>
      </rPr>
      <t xml:space="preserve">p,min </t>
    </r>
    <r>
      <rPr>
        <sz val="12"/>
        <color theme="1"/>
        <rFont val="Times New Roman"/>
        <family val="1"/>
      </rPr>
      <t>= 81+E/4 dB. Compute the following unknown quantities: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</si>
  <si>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 xml:space="preserve">Absorption coeff. of the sample </t>
    </r>
    <r>
      <rPr>
        <sz val="12"/>
        <color theme="1"/>
        <rFont val="Symbol"/>
        <family val="1"/>
        <charset val="2"/>
      </rPr>
      <t>a</t>
    </r>
  </si>
  <si>
    <t xml:space="preserve">dB       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</si>
  <si>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SPL</t>
    </r>
    <r>
      <rPr>
        <vertAlign val="subscript"/>
        <sz val="12"/>
        <color theme="1"/>
        <rFont val="Times New Roman"/>
        <family val="1"/>
      </rPr>
      <t>incident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</si>
  <si>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SPL</t>
    </r>
    <r>
      <rPr>
        <vertAlign val="subscript"/>
        <sz val="12"/>
        <color theme="1"/>
        <rFont val="Times New Roman"/>
        <family val="1"/>
      </rPr>
      <t>reflected</t>
    </r>
  </si>
  <si>
    <t>Exercise 3 (tolerance +/- 1 dB)</t>
  </si>
  <si>
    <t>A noise screen is required for reducing the noise generated by a sound source. The distance between source and receiver is 10+F m, and the screen is at 3m from the source, with an effective height of 2+E/5 m. If the dominant frequency of the source is 500 Hz, compute: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</si>
  <si>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Fresnel number N</t>
    </r>
  </si>
  <si>
    <t xml:space="preserve">                   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</si>
  <si>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Noise reduction for a point source</t>
    </r>
  </si>
  <si>
    <t xml:space="preserve">            dB       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</si>
  <si>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Noise reduction for a line source</t>
    </r>
  </si>
  <si>
    <t xml:space="preserve">       </t>
  </si>
  <si>
    <t>te =</t>
  </si>
  <si>
    <t>h</t>
  </si>
  <si>
    <t>L0 =</t>
  </si>
  <si>
    <t>dB(A)</t>
  </si>
  <si>
    <t>Nev =</t>
  </si>
  <si>
    <t>SEL =</t>
  </si>
  <si>
    <t>Lev = SEL +10*log10(Nev/te) =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</si>
  <si>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Leq = 10*log10(10^(L0/10)+10^(Lev/10)) =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</si>
  <si>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Total SEL = Sel+10*log10(Nev) =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</si>
  <si>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Lep = Leq +10*log10(te/8h) =</t>
    </r>
  </si>
  <si>
    <t>Lpmax =</t>
  </si>
  <si>
    <t>Lpmin =</t>
  </si>
  <si>
    <t>SWR = 10^((Lpmax-Lpmin)/20)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</si>
</sst>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4" fillId="0" borderId="0" xfId="0" applyFont="1" applyAlignment="1">
      <alignment horizontal="left" vertical="center" indent="4"/>
    </xf>
    <xf numFmtId="0" fontId="1" fillId="0" borderId="0" xfId="0" applyFont="1"/>
    <xf numFmtId="0" fontId="0" fillId="0" borderId="0" xfId="0" applyFill="1"/>
    <xf numFmtId="0" fontId="5" fillId="0" borderId="0" xfId="1"/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168" fontId="0" fillId="0" borderId="0" xfId="0" applyNumberFormat="1" applyAlignment="1">
      <alignment vertical="center"/>
    </xf>
    <xf numFmtId="168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16" zoomScale="95" zoomScaleNormal="95" workbookViewId="0">
      <selection activeCell="D39" sqref="D39"/>
    </sheetView>
  </sheetViews>
  <sheetFormatPr defaultRowHeight="13.2" x14ac:dyDescent="0.25"/>
  <cols>
    <col min="1" max="1" width="8.88671875" style="11"/>
    <col min="2" max="2" width="10" bestFit="1" customWidth="1"/>
    <col min="6" max="6" width="12.6640625" bestFit="1" customWidth="1"/>
    <col min="8" max="8" width="15" customWidth="1"/>
  </cols>
  <sheetData>
    <row r="1" spans="1:17" x14ac:dyDescent="0.25">
      <c r="A1" s="7" t="s">
        <v>7</v>
      </c>
      <c r="B1" s="2"/>
    </row>
    <row r="2" spans="1:17" x14ac:dyDescent="0.25">
      <c r="A2" s="7"/>
      <c r="B2" s="2"/>
    </row>
    <row r="3" spans="1:17" x14ac:dyDescent="0.25">
      <c r="A3" s="7" t="s">
        <v>0</v>
      </c>
      <c r="B3" s="2">
        <v>250166</v>
      </c>
      <c r="O3" s="4" t="s">
        <v>0</v>
      </c>
      <c r="P3" s="4">
        <f>mat</f>
        <v>250166</v>
      </c>
    </row>
    <row r="4" spans="1:17" s="3" customFormat="1" x14ac:dyDescent="0.25">
      <c r="A4" s="8"/>
      <c r="O4" s="4" t="s">
        <v>1</v>
      </c>
      <c r="P4" s="4">
        <f>INT(P3/100000)</f>
        <v>2</v>
      </c>
    </row>
    <row r="5" spans="1:17" s="3" customFormat="1" x14ac:dyDescent="0.25">
      <c r="A5" s="9"/>
      <c r="B5"/>
      <c r="C5"/>
      <c r="O5" s="4" t="s">
        <v>2</v>
      </c>
      <c r="P5" s="4">
        <f>INT((P3-P4*100000)/10000)</f>
        <v>5</v>
      </c>
    </row>
    <row r="6" spans="1:17" s="3" customFormat="1" x14ac:dyDescent="0.25">
      <c r="A6" s="10"/>
      <c r="B6"/>
      <c r="C6"/>
      <c r="O6" s="4" t="s">
        <v>3</v>
      </c>
      <c r="P6" s="4">
        <f>INT((P3-P4*100000-P5*10000)/1000)</f>
        <v>0</v>
      </c>
    </row>
    <row r="7" spans="1:17" s="3" customFormat="1" x14ac:dyDescent="0.25">
      <c r="A7" s="1"/>
      <c r="B7"/>
      <c r="C7"/>
      <c r="O7" s="4" t="s">
        <v>4</v>
      </c>
      <c r="P7" s="4">
        <f>INT((P3-P4*100000-P5*10000-P6*1000)/100)</f>
        <v>1</v>
      </c>
    </row>
    <row r="8" spans="1:17" s="3" customFormat="1" x14ac:dyDescent="0.25">
      <c r="A8" s="1"/>
      <c r="B8"/>
      <c r="C8"/>
      <c r="O8" s="4" t="s">
        <v>5</v>
      </c>
      <c r="P8" s="4">
        <f>INT((P3-P4*100000-P5*10000-P6*1000-P7*100)/10)</f>
        <v>6</v>
      </c>
    </row>
    <row r="9" spans="1:17" s="3" customFormat="1" x14ac:dyDescent="0.25">
      <c r="A9" s="1"/>
      <c r="B9"/>
      <c r="C9"/>
      <c r="O9" s="4" t="s">
        <v>6</v>
      </c>
      <c r="P9" s="4">
        <f>INT((P3-P4*100000-P5*10000-P6*1000-P7*100-P8*10))</f>
        <v>6</v>
      </c>
    </row>
    <row r="11" spans="1:17" ht="17.399999999999999" x14ac:dyDescent="0.25">
      <c r="A11" s="12" t="s"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7" ht="31.8" customHeight="1" x14ac:dyDescent="0.25">
      <c r="A12" s="1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7" ht="15.6" x14ac:dyDescent="0.25">
      <c r="A13" s="13" t="s">
        <v>28</v>
      </c>
      <c r="B13" s="6">
        <f>6+F/4</f>
        <v>7.5</v>
      </c>
      <c r="C13" s="6" t="s">
        <v>29</v>
      </c>
      <c r="D13" s="6" t="s">
        <v>30</v>
      </c>
      <c r="E13" s="6">
        <f>75+E</f>
        <v>81</v>
      </c>
      <c r="F13" s="6" t="s">
        <v>31</v>
      </c>
      <c r="G13" s="6" t="s">
        <v>32</v>
      </c>
      <c r="H13" s="6">
        <f>60+E</f>
        <v>66</v>
      </c>
      <c r="I13" s="6"/>
      <c r="J13" s="6" t="s">
        <v>33</v>
      </c>
      <c r="K13">
        <f>90+D</f>
        <v>91</v>
      </c>
      <c r="L13" t="s">
        <v>31</v>
      </c>
      <c r="M13" t="s">
        <v>34</v>
      </c>
      <c r="P13">
        <f>SEL+10*LOG10(Nev/(te*3600))</f>
        <v>64.881801713828821</v>
      </c>
      <c r="Q13" t="s">
        <v>31</v>
      </c>
    </row>
    <row r="14" spans="1:17" ht="15.6" x14ac:dyDescent="0.25">
      <c r="A14" s="13"/>
      <c r="B14" s="6"/>
      <c r="C14" s="6"/>
      <c r="D14" s="6"/>
      <c r="E14" s="6"/>
      <c r="F14" s="6"/>
      <c r="G14" s="6"/>
      <c r="H14" s="6"/>
      <c r="I14" s="6"/>
      <c r="J14" s="6"/>
    </row>
    <row r="15" spans="1:17" ht="15.6" x14ac:dyDescent="0.25">
      <c r="A15" s="14" t="s">
        <v>35</v>
      </c>
      <c r="B15" s="6"/>
      <c r="C15" s="6"/>
      <c r="D15" s="6"/>
      <c r="E15" s="6"/>
      <c r="F15" s="16">
        <f>10*LOG10(10^(L0/10)+10^(Lev/10))</f>
        <v>81.104884116143054</v>
      </c>
      <c r="G15" s="17" t="s">
        <v>31</v>
      </c>
      <c r="H15" s="15"/>
      <c r="I15" s="15" t="s">
        <v>12</v>
      </c>
      <c r="J15" s="6"/>
    </row>
    <row r="16" spans="1:17" ht="15.6" x14ac:dyDescent="0.25">
      <c r="A16" s="14" t="s">
        <v>36</v>
      </c>
      <c r="B16" s="6"/>
      <c r="C16" s="6"/>
      <c r="D16" s="6"/>
      <c r="E16" s="5" t="s">
        <v>11</v>
      </c>
      <c r="F16" s="16">
        <f>SEL+10*LOG10(Nev)</f>
        <v>109.19543935541869</v>
      </c>
      <c r="G16" s="17" t="s">
        <v>31</v>
      </c>
      <c r="H16" s="15"/>
      <c r="I16" s="15" t="s">
        <v>12</v>
      </c>
      <c r="J16" s="6"/>
    </row>
    <row r="17" spans="1:15" ht="15.6" x14ac:dyDescent="0.25">
      <c r="A17" s="14" t="s">
        <v>37</v>
      </c>
      <c r="B17" s="6"/>
      <c r="C17" s="6"/>
      <c r="D17" s="6"/>
      <c r="E17" s="6"/>
      <c r="F17" s="16">
        <f>Leq+10*LOG10(te/8)</f>
        <v>80.824596880140618</v>
      </c>
      <c r="G17" s="17" t="s">
        <v>31</v>
      </c>
      <c r="H17" s="5"/>
      <c r="I17" s="15" t="s">
        <v>13</v>
      </c>
      <c r="J17" s="6"/>
    </row>
    <row r="18" spans="1:15" ht="17.399999999999999" x14ac:dyDescent="0.25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5" ht="17.399999999999999" x14ac:dyDescent="0.25">
      <c r="A19" s="12" t="s">
        <v>14</v>
      </c>
      <c r="B19" s="6"/>
      <c r="C19" s="6"/>
      <c r="D19" s="6"/>
      <c r="E19" s="6"/>
      <c r="F19" s="6"/>
      <c r="G19" s="6"/>
      <c r="H19" s="6"/>
      <c r="I19" s="6"/>
      <c r="J19" s="6"/>
    </row>
    <row r="20" spans="1:15" ht="34.200000000000003" customHeight="1" x14ac:dyDescent="0.25">
      <c r="A20" s="18" t="s">
        <v>15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.6" x14ac:dyDescent="0.25">
      <c r="A21" s="13" t="s">
        <v>38</v>
      </c>
      <c r="B21" s="6">
        <f>88+F/5</f>
        <v>89.2</v>
      </c>
      <c r="C21" s="6" t="s">
        <v>8</v>
      </c>
      <c r="D21" s="6" t="s">
        <v>39</v>
      </c>
      <c r="E21" s="6">
        <f>81+E/4</f>
        <v>82.5</v>
      </c>
      <c r="F21" s="6" t="s">
        <v>8</v>
      </c>
      <c r="G21" s="6" t="s">
        <v>40</v>
      </c>
      <c r="H21" s="6"/>
      <c r="I21" s="6"/>
      <c r="J21" s="20">
        <f>10^((B21-E21)/20)</f>
        <v>2.1627185237270212</v>
      </c>
    </row>
    <row r="22" spans="1:15" ht="15.6" x14ac:dyDescent="0.25">
      <c r="A22" s="14" t="s">
        <v>16</v>
      </c>
      <c r="B22" s="6"/>
      <c r="C22" s="6"/>
      <c r="F22" s="5"/>
      <c r="G22" s="6"/>
      <c r="I22" s="15" t="s">
        <v>13</v>
      </c>
      <c r="J22" s="6"/>
    </row>
    <row r="23" spans="1:15" ht="18" x14ac:dyDescent="0.25">
      <c r="A23" s="13" t="s">
        <v>18</v>
      </c>
      <c r="B23" s="6"/>
      <c r="C23" s="6"/>
      <c r="D23" s="6"/>
      <c r="E23" s="6"/>
      <c r="F23" s="5" t="s">
        <v>17</v>
      </c>
      <c r="G23" s="6"/>
      <c r="I23" s="15" t="s">
        <v>12</v>
      </c>
      <c r="J23" s="6"/>
    </row>
    <row r="24" spans="1:15" ht="18" x14ac:dyDescent="0.25">
      <c r="A24" s="13" t="s">
        <v>19</v>
      </c>
      <c r="B24" s="6"/>
      <c r="C24" s="6"/>
      <c r="D24" s="6"/>
      <c r="E24" s="6"/>
      <c r="F24" s="5" t="s">
        <v>17</v>
      </c>
      <c r="G24" s="6"/>
      <c r="I24" s="15" t="s">
        <v>12</v>
      </c>
      <c r="J24" s="6"/>
    </row>
    <row r="25" spans="1:15" ht="17.399999999999999" x14ac:dyDescent="0.25">
      <c r="A25" s="12"/>
      <c r="B25" s="6"/>
      <c r="C25" s="6"/>
      <c r="D25" s="6"/>
      <c r="E25" s="6"/>
      <c r="F25" s="6"/>
      <c r="G25" s="6"/>
      <c r="H25" s="6"/>
      <c r="I25" s="6"/>
      <c r="J25" s="6"/>
    </row>
    <row r="26" spans="1:15" ht="17.399999999999999" x14ac:dyDescent="0.25">
      <c r="A26" s="12"/>
      <c r="B26" s="6"/>
      <c r="C26" s="6"/>
      <c r="D26" s="6"/>
      <c r="E26" s="6"/>
      <c r="F26" s="6"/>
      <c r="G26" s="6"/>
      <c r="H26" s="6"/>
      <c r="I26" s="6"/>
      <c r="J26" s="6"/>
    </row>
    <row r="27" spans="1:15" ht="17.399999999999999" x14ac:dyDescent="0.25">
      <c r="A27" s="12" t="s">
        <v>20</v>
      </c>
      <c r="B27" s="6"/>
      <c r="C27" s="6"/>
      <c r="D27" s="6"/>
      <c r="E27" s="6"/>
      <c r="F27" s="6"/>
      <c r="G27" s="6"/>
      <c r="H27" s="6"/>
      <c r="I27" s="6"/>
      <c r="J27" s="6"/>
    </row>
    <row r="28" spans="1:15" ht="36" customHeight="1" x14ac:dyDescent="0.25">
      <c r="A28" s="18" t="s">
        <v>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5.6" x14ac:dyDescent="0.25">
      <c r="A29" s="13"/>
      <c r="B29" s="6"/>
      <c r="C29" s="6"/>
      <c r="D29" s="6"/>
      <c r="E29" s="6"/>
      <c r="F29" s="6"/>
      <c r="G29" s="6"/>
      <c r="H29" s="6"/>
      <c r="I29" s="6"/>
      <c r="J29" s="6"/>
    </row>
    <row r="30" spans="1:15" ht="15.6" x14ac:dyDescent="0.25">
      <c r="A30" s="13"/>
      <c r="B30" s="6"/>
      <c r="C30" s="6"/>
      <c r="D30" s="6"/>
      <c r="E30" s="6"/>
      <c r="F30" s="6"/>
      <c r="G30" s="6"/>
      <c r="H30" s="6"/>
      <c r="I30" s="6"/>
      <c r="J30" s="6"/>
    </row>
    <row r="31" spans="1:15" ht="15.6" x14ac:dyDescent="0.25">
      <c r="A31" s="13" t="s">
        <v>22</v>
      </c>
      <c r="B31" s="6"/>
      <c r="C31" s="6"/>
      <c r="D31" s="6"/>
      <c r="E31" s="6"/>
      <c r="F31" s="5" t="s">
        <v>23</v>
      </c>
      <c r="G31" s="6"/>
      <c r="I31" s="15" t="s">
        <v>12</v>
      </c>
      <c r="J31" s="6"/>
    </row>
    <row r="32" spans="1:15" ht="15.6" x14ac:dyDescent="0.25">
      <c r="A32" s="13"/>
      <c r="B32" s="6"/>
      <c r="C32" s="6"/>
      <c r="D32" s="6"/>
      <c r="E32" s="6"/>
      <c r="F32" s="6"/>
      <c r="G32" s="6"/>
      <c r="I32" s="15"/>
      <c r="J32" s="6"/>
    </row>
    <row r="33" spans="1:10" ht="15.6" x14ac:dyDescent="0.25">
      <c r="A33" s="13"/>
      <c r="B33" s="6"/>
      <c r="C33" s="6"/>
      <c r="D33" s="6"/>
      <c r="E33" s="6"/>
      <c r="F33" s="6"/>
      <c r="G33" s="6"/>
      <c r="I33" s="15"/>
      <c r="J33" s="6"/>
    </row>
    <row r="34" spans="1:10" ht="15.6" x14ac:dyDescent="0.25">
      <c r="A34" s="13" t="s">
        <v>24</v>
      </c>
      <c r="B34" s="6"/>
      <c r="F34" s="5" t="s">
        <v>25</v>
      </c>
      <c r="G34" s="6"/>
      <c r="I34" s="15" t="s">
        <v>12</v>
      </c>
      <c r="J34" s="6"/>
    </row>
    <row r="35" spans="1:10" ht="15.6" x14ac:dyDescent="0.25">
      <c r="A35" s="13"/>
      <c r="B35" s="6"/>
      <c r="C35" s="6"/>
      <c r="D35" s="6"/>
      <c r="E35" s="6"/>
      <c r="F35" s="6"/>
      <c r="G35" s="6"/>
      <c r="I35" s="15"/>
      <c r="J35" s="6"/>
    </row>
    <row r="36" spans="1:10" ht="15.6" x14ac:dyDescent="0.25">
      <c r="A36" s="13"/>
      <c r="B36" s="6"/>
      <c r="C36" s="6"/>
      <c r="D36" s="6"/>
      <c r="E36" s="6"/>
      <c r="F36" s="6"/>
      <c r="G36" s="6"/>
      <c r="I36" s="15"/>
      <c r="J36" s="6"/>
    </row>
    <row r="37" spans="1:10" ht="15.6" x14ac:dyDescent="0.25">
      <c r="A37" s="13" t="s">
        <v>26</v>
      </c>
      <c r="B37" s="5"/>
      <c r="C37" s="6"/>
      <c r="D37" s="5"/>
      <c r="F37" s="5" t="s">
        <v>8</v>
      </c>
      <c r="G37" s="5" t="s">
        <v>27</v>
      </c>
      <c r="I37" s="15" t="s">
        <v>13</v>
      </c>
      <c r="J37" s="6"/>
    </row>
    <row r="38" spans="1:10" ht="17.399999999999999" x14ac:dyDescent="0.25">
      <c r="A38" s="12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5"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B42" s="6"/>
      <c r="C42" s="6"/>
      <c r="D42" s="6"/>
      <c r="E42" s="6"/>
      <c r="F42" s="6"/>
      <c r="G42" s="6"/>
      <c r="H42" s="6"/>
      <c r="I42" s="6"/>
      <c r="J42" s="6"/>
    </row>
  </sheetData>
  <mergeCells count="3">
    <mergeCell ref="A20:O20"/>
    <mergeCell ref="A28:O28"/>
    <mergeCell ref="A12: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Acustica ed Illuminotecnica</vt:lpstr>
      <vt:lpstr>A</vt:lpstr>
      <vt:lpstr>B</vt:lpstr>
      <vt:lpstr>CC</vt:lpstr>
      <vt:lpstr>D</vt:lpstr>
      <vt:lpstr>E</vt:lpstr>
      <vt:lpstr>F</vt:lpstr>
      <vt:lpstr>L0</vt:lpstr>
      <vt:lpstr>Leq</vt:lpstr>
      <vt:lpstr>Lev</vt:lpstr>
      <vt:lpstr>mat</vt:lpstr>
      <vt:lpstr>Nev</vt:lpstr>
      <vt:lpstr>SEL</vt:lpstr>
      <vt:lpstr>SWR</vt:lpstr>
      <vt:lpstr>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2019-07-05T18:31:37Z</dcterms:modified>
</cp:coreProperties>
</file>