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7488" windowHeight="6480" activeTab="0"/>
  </bookViews>
  <sheets>
    <sheet name="Grafico-Temporale" sheetId="1" r:id="rId1"/>
    <sheet name="Grafico-Spaziale" sheetId="2" r:id="rId2"/>
    <sheet name="Sheet1" sheetId="3" r:id="rId3"/>
  </sheets>
  <definedNames>
    <definedName name="Alfa2">'Sheet1'!$D$10</definedName>
    <definedName name="cp">'Sheet1'!$D$6</definedName>
    <definedName name="Deltax">'Sheet1'!$D$9</definedName>
    <definedName name="Dtau">'Sheet1'!$G$8</definedName>
    <definedName name="K">'Sheet1'!$K$7</definedName>
    <definedName name="L">'Sheet1'!$D$3</definedName>
    <definedName name="Lambda">'Sheet1'!$D$4</definedName>
    <definedName name="N">'Sheet1'!$B$9</definedName>
    <definedName name="Rho">'Sheet1'!$D$5</definedName>
    <definedName name="T0">'Sheet1'!$D$7</definedName>
    <definedName name="Tinf">'Sheet1'!$D$8</definedName>
  </definedNames>
  <calcPr fullCalcOnLoad="1"/>
</workbook>
</file>

<file path=xl/sharedStrings.xml><?xml version="1.0" encoding="utf-8"?>
<sst xmlns="http://schemas.openxmlformats.org/spreadsheetml/2006/main" count="31" uniqueCount="28">
  <si>
    <t>Transitorio termico lastra piana - metodo esplicito</t>
  </si>
  <si>
    <t>Spessore della lastra L =</t>
  </si>
  <si>
    <t>m</t>
  </si>
  <si>
    <t>Conducibilità Termica Lambda =</t>
  </si>
  <si>
    <t>W/mK</t>
  </si>
  <si>
    <t>Temperatura Iniziale T0 =</t>
  </si>
  <si>
    <t>°C</t>
  </si>
  <si>
    <t>Temperatura all'infinito Tinf =</t>
  </si>
  <si>
    <t>Bi &gt;40</t>
  </si>
  <si>
    <t>N =</t>
  </si>
  <si>
    <t>Nodi</t>
  </si>
  <si>
    <t>n =</t>
  </si>
  <si>
    <t>mezzeria</t>
  </si>
  <si>
    <t>N</t>
  </si>
  <si>
    <t>Delta x =</t>
  </si>
  <si>
    <t>Densità Rho =</t>
  </si>
  <si>
    <t>kg/m3</t>
  </si>
  <si>
    <t>Capacità termica specifica cp =</t>
  </si>
  <si>
    <t>kJ/kgK</t>
  </si>
  <si>
    <t>Diffusività termica alfa^2 =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</si>
  <si>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</si>
  <si>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Dtau,lim =</t>
  </si>
  <si>
    <t>s</t>
  </si>
  <si>
    <t>Dtau =</t>
  </si>
  <si>
    <t>K =</t>
  </si>
  <si>
    <t>x =</t>
  </si>
  <si>
    <t>Intervallo t</t>
  </si>
  <si>
    <t>Tau (s)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</si>
</sst>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Transitorio Termico Lastra Piana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nodo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Sheet1!$C$15:$C$75</c:f>
              <c:numCache>
                <c:ptCount val="6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</c:numCache>
            </c:numRef>
          </c:cat>
          <c:val>
            <c:numRef>
              <c:f>Sheet1!$E$15:$E$75</c:f>
              <c:numCache>
                <c:ptCount val="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nodo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Sheet1!$C$15:$C$75</c:f>
              <c:numCache>
                <c:ptCount val="6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</c:numCache>
            </c:numRef>
          </c:cat>
          <c:val>
            <c:numRef>
              <c:f>Sheet1!$F$15:$F$75</c:f>
              <c:numCache>
                <c:ptCount val="61"/>
                <c:pt idx="0">
                  <c:v>300</c:v>
                </c:pt>
                <c:pt idx="1">
                  <c:v>206.66666666666669</c:v>
                </c:pt>
                <c:pt idx="2">
                  <c:v>175.55555555555554</c:v>
                </c:pt>
                <c:pt idx="3">
                  <c:v>154.81481481481484</c:v>
                </c:pt>
                <c:pt idx="4">
                  <c:v>140.98765432098764</c:v>
                </c:pt>
                <c:pt idx="5">
                  <c:v>130.61728395061726</c:v>
                </c:pt>
                <c:pt idx="6">
                  <c:v>122.55144032921808</c:v>
                </c:pt>
                <c:pt idx="7">
                  <c:v>115.89391860996798</c:v>
                </c:pt>
                <c:pt idx="8">
                  <c:v>110.17527815881724</c:v>
                </c:pt>
                <c:pt idx="9">
                  <c:v>105.09678402682516</c:v>
                </c:pt>
                <c:pt idx="10">
                  <c:v>100.48298870429642</c:v>
                </c:pt>
                <c:pt idx="11">
                  <c:v>96.22483022574471</c:v>
                </c:pt>
                <c:pt idx="12">
                  <c:v>92.25434243876555</c:v>
                </c:pt>
                <c:pt idx="13">
                  <c:v>88.52744393701903</c:v>
                </c:pt>
                <c:pt idx="14">
                  <c:v>85.01445441105723</c:v>
                </c:pt>
                <c:pt idx="15">
                  <c:v>81.69431859862217</c:v>
                </c:pt>
                <c:pt idx="16">
                  <c:v>78.55124993144076</c:v>
                </c:pt>
                <c:pt idx="17">
                  <c:v>75.57273146697204</c:v>
                </c:pt>
                <c:pt idx="18">
                  <c:v>72.74833494931652</c:v>
                </c:pt>
                <c:pt idx="19">
                  <c:v>70.06901638940766</c:v>
                </c:pt>
                <c:pt idx="20">
                  <c:v>67.52669399130997</c:v>
                </c:pt>
                <c:pt idx="21">
                  <c:v>65.1139921991026</c:v>
                </c:pt>
                <c:pt idx="22">
                  <c:v>62.82408399920897</c:v>
                </c:pt>
                <c:pt idx="23">
                  <c:v>60.6505913682026</c:v>
                </c:pt>
                <c:pt idx="24">
                  <c:v>58.587520288669104</c:v>
                </c:pt>
                <c:pt idx="25">
                  <c:v>56.629216429101376</c:v>
                </c:pt>
                <c:pt idx="26">
                  <c:v>54.77033329293435</c:v>
                </c:pt>
                <c:pt idx="27">
                  <c:v>53.00580799774393</c:v>
                </c:pt>
                <c:pt idx="28">
                  <c:v>51.33084182250592</c:v>
                </c:pt>
                <c:pt idx="29">
                  <c:v>49.74088382450786</c:v>
                </c:pt>
                <c:pt idx="30">
                  <c:v>48.23161651310803</c:v>
                </c:pt>
                <c:pt idx="31">
                  <c:v>46.79894297163208</c:v>
                </c:pt>
                <c:pt idx="32">
                  <c:v>45.43897505714484</c:v>
                </c:pt>
                <c:pt idx="33">
                  <c:v>44.148022448758965</c:v>
                </c:pt>
                <c:pt idx="34">
                  <c:v>42.92258239865289</c:v>
                </c:pt>
                <c:pt idx="35">
                  <c:v>41.75933008966352</c:v>
                </c:pt>
                <c:pt idx="36">
                  <c:v>40.65510953308574</c:v>
                </c:pt>
                <c:pt idx="37">
                  <c:v>39.606924958323965</c:v>
                </c:pt>
                <c:pt idx="38">
                  <c:v>38.61193265711279</c:v>
                </c:pt>
                <c:pt idx="39">
                  <c:v>37.66743325198746</c:v>
                </c:pt>
                <c:pt idx="40">
                  <c:v>36.77086436320757</c:v>
                </c:pt>
                <c:pt idx="41">
                  <c:v>35.91979365140264</c:v>
                </c:pt>
                <c:pt idx="42">
                  <c:v>35.111912215395215</c:v>
                </c:pt>
                <c:pt idx="43">
                  <c:v>34.34502832630781</c:v>
                </c:pt>
                <c:pt idx="44">
                  <c:v>33.61706148037661</c:v>
                </c:pt>
                <c:pt idx="45">
                  <c:v>32.92603675399745</c:v>
                </c:pt>
                <c:pt idx="46">
                  <c:v>32.27007944548947</c:v>
                </c:pt>
                <c:pt idx="47">
                  <c:v>31.64740998892219</c:v>
                </c:pt>
                <c:pt idx="48">
                  <c:v>31.056339126138184</c:v>
                </c:pt>
                <c:pt idx="49">
                  <c:v>30.495263323832695</c:v>
                </c:pt>
                <c:pt idx="50">
                  <c:v>29.962660423232926</c:v>
                </c:pt>
                <c:pt idx="51">
                  <c:v>29.45708551056088</c:v>
                </c:pt>
                <c:pt idx="52">
                  <c:v>28.977166997068252</c:v>
                </c:pt>
                <c:pt idx="53">
                  <c:v>28.521602898003863</c:v>
                </c:pt>
                <c:pt idx="54">
                  <c:v>28.089157300415938</c:v>
                </c:pt>
                <c:pt idx="55">
                  <c:v>27.67865701020486</c:v>
                </c:pt>
                <c:pt idx="56">
                  <c:v>27.288988369329136</c:v>
                </c:pt>
                <c:pt idx="57">
                  <c:v>26.919094234529283</c:v>
                </c:pt>
                <c:pt idx="58">
                  <c:v>26.567971109372785</c:v>
                </c:pt>
                <c:pt idx="59">
                  <c:v>26.23466642183937</c:v>
                </c:pt>
                <c:pt idx="60">
                  <c:v>25.91827594006073</c:v>
                </c:pt>
              </c:numCache>
            </c:numRef>
          </c:val>
          <c:smooth val="0"/>
        </c:ser>
        <c:ser>
          <c:idx val="2"/>
          <c:order val="2"/>
          <c:tx>
            <c:v>nodo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Sheet1!$C$15:$C$75</c:f>
              <c:numCache>
                <c:ptCount val="6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</c:numCache>
            </c:numRef>
          </c:cat>
          <c:val>
            <c:numRef>
              <c:f>Sheet1!$G$15:$G$75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268.8888888888889</c:v>
                </c:pt>
                <c:pt idx="3">
                  <c:v>248.14814814814815</c:v>
                </c:pt>
                <c:pt idx="4">
                  <c:v>230.8641975308642</c:v>
                </c:pt>
                <c:pt idx="5">
                  <c:v>217.037037037037</c:v>
                </c:pt>
                <c:pt idx="6">
                  <c:v>205.13031550068587</c:v>
                </c:pt>
                <c:pt idx="7">
                  <c:v>194.63191586648372</c:v>
                </c:pt>
                <c:pt idx="8">
                  <c:v>185.11507392165828</c:v>
                </c:pt>
                <c:pt idx="9">
                  <c:v>176.3521820860641</c:v>
                </c:pt>
                <c:pt idx="10">
                  <c:v>168.19150197293771</c:v>
                </c:pt>
                <c:pt idx="11">
                  <c:v>160.5381970905519</c:v>
                </c:pt>
                <c:pt idx="12">
                  <c:v>153.32798937229154</c:v>
                </c:pt>
                <c:pt idx="13">
                  <c:v>146.51591929615267</c:v>
                </c:pt>
                <c:pt idx="14">
                  <c:v>140.06850138480928</c:v>
                </c:pt>
                <c:pt idx="15">
                  <c:v>133.95943119570012</c:v>
                </c:pt>
                <c:pt idx="16">
                  <c:v>128.16694446947537</c:v>
                </c:pt>
                <c:pt idx="17">
                  <c:v>122.67227338097751</c:v>
                </c:pt>
                <c:pt idx="18">
                  <c:v>117.45871421890647</c:v>
                </c:pt>
                <c:pt idx="19">
                  <c:v>112.51106558452221</c:v>
                </c:pt>
                <c:pt idx="20">
                  <c:v>107.81528260599785</c:v>
                </c:pt>
                <c:pt idx="21">
                  <c:v>103.35825979852432</c:v>
                </c:pt>
                <c:pt idx="22">
                  <c:v>99.12769010539881</c:v>
                </c:pt>
                <c:pt idx="23">
                  <c:v>95.11196949780472</c:v>
                </c:pt>
                <c:pt idx="24">
                  <c:v>91.30012899863502</c:v>
                </c:pt>
                <c:pt idx="25">
                  <c:v>87.68178344970168</c:v>
                </c:pt>
                <c:pt idx="26">
                  <c:v>84.24709070029745</c:v>
                </c:pt>
                <c:pt idx="27">
                  <c:v>80.98671746977381</c:v>
                </c:pt>
                <c:pt idx="28">
                  <c:v>77.89180965101768</c:v>
                </c:pt>
                <c:pt idx="29">
                  <c:v>74.95396571481622</c:v>
                </c:pt>
                <c:pt idx="30">
                  <c:v>72.16521240178821</c:v>
                </c:pt>
                <c:pt idx="31">
                  <c:v>69.51798219980243</c:v>
                </c:pt>
                <c:pt idx="32">
                  <c:v>67.00509228913207</c:v>
                </c:pt>
                <c:pt idx="33">
                  <c:v>64.61972474719971</c:v>
                </c:pt>
                <c:pt idx="34">
                  <c:v>62.35540787033767</c:v>
                </c:pt>
                <c:pt idx="35">
                  <c:v>60.20599850959371</c:v>
                </c:pt>
                <c:pt idx="36">
                  <c:v>58.165665341886154</c:v>
                </c:pt>
                <c:pt idx="37">
                  <c:v>56.22887301301439</c:v>
                </c:pt>
                <c:pt idx="38">
                  <c:v>54.390367098849595</c:v>
                </c:pt>
                <c:pt idx="39">
                  <c:v>52.64515983763526</c:v>
                </c:pt>
                <c:pt idx="40">
                  <c:v>50.98851659100036</c:v>
                </c:pt>
                <c:pt idx="41">
                  <c:v>49.41594299478301</c:v>
                </c:pt>
                <c:pt idx="42">
                  <c:v>47.923172763528214</c:v>
                </c:pt>
                <c:pt idx="43">
                  <c:v>46.50615611482202</c:v>
                </c:pt>
                <c:pt idx="44">
                  <c:v>45.16104878161573</c:v>
                </c:pt>
                <c:pt idx="45">
                  <c:v>43.88420158247096</c:v>
                </c:pt>
                <c:pt idx="46">
                  <c:v>42.67215052127709</c:v>
                </c:pt>
                <c:pt idx="47">
                  <c:v>41.52160738949237</c:v>
                </c:pt>
                <c:pt idx="48">
                  <c:v>40.4294508453599</c:v>
                </c:pt>
                <c:pt idx="49">
                  <c:v>39.39271794586608</c:v>
                </c:pt>
                <c:pt idx="50">
                  <c:v>38.408596108449714</c:v>
                </c:pt>
                <c:pt idx="51">
                  <c:v>37.47441548064387</c:v>
                </c:pt>
                <c:pt idx="52">
                  <c:v>36.58764169694334</c:v>
                </c:pt>
                <c:pt idx="53">
                  <c:v>35.74586900324395</c:v>
                </c:pt>
                <c:pt idx="54">
                  <c:v>34.94681373019865</c:v>
                </c:pt>
                <c:pt idx="55">
                  <c:v>34.188308097782546</c:v>
                </c:pt>
                <c:pt idx="56">
                  <c:v>33.46829433425871</c:v>
                </c:pt>
                <c:pt idx="57">
                  <c:v>32.78481909358907</c:v>
                </c:pt>
                <c:pt idx="58">
                  <c:v>32.13602815614532</c:v>
                </c:pt>
                <c:pt idx="59">
                  <c:v>31.52016139834283</c:v>
                </c:pt>
                <c:pt idx="60">
                  <c:v>30.935548017550616</c:v>
                </c:pt>
              </c:numCache>
            </c:numRef>
          </c:val>
          <c:smooth val="0"/>
        </c:ser>
        <c:ser>
          <c:idx val="3"/>
          <c:order val="3"/>
          <c:tx>
            <c:v>nodo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Sheet1!$C$15:$C$75</c:f>
              <c:numCache>
                <c:ptCount val="6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</c:numCache>
            </c:numRef>
          </c:cat>
          <c:val>
            <c:numRef>
              <c:f>Sheet1!$H$15:$H$75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289.6296296296296</c:v>
                </c:pt>
                <c:pt idx="4">
                  <c:v>279.25925925925924</c:v>
                </c:pt>
                <c:pt idx="5">
                  <c:v>267.7366255144033</c:v>
                </c:pt>
                <c:pt idx="6">
                  <c:v>256.2139917695473</c:v>
                </c:pt>
                <c:pt idx="7">
                  <c:v>244.8193872885231</c:v>
                </c:pt>
                <c:pt idx="8">
                  <c:v>233.76619417771678</c:v>
                </c:pt>
                <c:pt idx="9">
                  <c:v>223.1255398059239</c:v>
                </c:pt>
                <c:pt idx="10">
                  <c:v>212.94010059442155</c:v>
                </c:pt>
                <c:pt idx="11">
                  <c:v>203.22094080057803</c:v>
                </c:pt>
                <c:pt idx="12">
                  <c:v>193.96542607740088</c:v>
                </c:pt>
                <c:pt idx="13">
                  <c:v>185.16214092125622</c:v>
                </c:pt>
                <c:pt idx="14">
                  <c:v>176.79533779123386</c:v>
                </c:pt>
                <c:pt idx="15">
                  <c:v>168.84708361410384</c:v>
                </c:pt>
                <c:pt idx="16">
                  <c:v>161.29862574201644</c:v>
                </c:pt>
                <c:pt idx="17">
                  <c:v>154.13113780876984</c:v>
                </c:pt>
                <c:pt idx="18">
                  <c:v>147.32614758534362</c:v>
                </c:pt>
                <c:pt idx="19">
                  <c:v>140.8657658440637</c:v>
                </c:pt>
                <c:pt idx="20">
                  <c:v>134.7328027982651</c:v>
                </c:pt>
                <c:pt idx="21">
                  <c:v>128.9108183185695</c:v>
                </c:pt>
                <c:pt idx="22">
                  <c:v>123.38413438880636</c:v>
                </c:pt>
                <c:pt idx="23">
                  <c:v>118.13782612989775</c:v>
                </c:pt>
                <c:pt idx="24">
                  <c:v>113.1577010618009</c:v>
                </c:pt>
                <c:pt idx="25">
                  <c:v>108.43027222208929</c:v>
                </c:pt>
                <c:pt idx="26">
                  <c:v>103.94272841608962</c:v>
                </c:pt>
                <c:pt idx="27">
                  <c:v>99.68290348553529</c:v>
                </c:pt>
                <c:pt idx="28">
                  <c:v>95.63924567092505</c:v>
                </c:pt>
                <c:pt idx="29">
                  <c:v>91.80078766604053</c:v>
                </c:pt>
                <c:pt idx="30">
                  <c:v>88.15711768451104</c:v>
                </c:pt>
                <c:pt idx="31">
                  <c:v>84.69835169596169</c:v>
                </c:pt>
                <c:pt idx="32">
                  <c:v>81.41510689532225</c:v>
                </c:pt>
                <c:pt idx="33">
                  <c:v>78.29847641505432</c:v>
                </c:pt>
                <c:pt idx="34">
                  <c:v>75.34000525979059</c:v>
                </c:pt>
                <c:pt idx="35">
                  <c:v>72.53166742640124</c:v>
                </c:pt>
                <c:pt idx="36">
                  <c:v>69.86584416407129</c:v>
                </c:pt>
                <c:pt idx="37">
                  <c:v>67.33530332521042</c:v>
                </c:pt>
                <c:pt idx="38">
                  <c:v>64.93317975694342</c:v>
                </c:pt>
                <c:pt idx="39">
                  <c:v>62.65295668337836</c:v>
                </c:pt>
                <c:pt idx="40">
                  <c:v>60.488448030141086</c:v>
                </c:pt>
                <c:pt idx="41">
                  <c:v>58.43378164439897</c:v>
                </c:pt>
                <c:pt idx="42">
                  <c:v>56.48338336554262</c:v>
                </c:pt>
                <c:pt idx="43">
                  <c:v>54.63196190371737</c:v>
                </c:pt>
                <c:pt idx="44">
                  <c:v>52.87449448542052</c:v>
                </c:pt>
                <c:pt idx="45">
                  <c:v>51.20621322736285</c:v>
                </c:pt>
                <c:pt idx="46">
                  <c:v>49.62259220171053</c:v>
                </c:pt>
                <c:pt idx="47">
                  <c:v>48.11933515766515</c:v>
                </c:pt>
                <c:pt idx="48">
                  <c:v>46.692363866100166</c:v>
                </c:pt>
                <c:pt idx="49">
                  <c:v>45.33780705565039</c:v>
                </c:pt>
                <c:pt idx="50">
                  <c:v>44.05198991024898</c:v>
                </c:pt>
                <c:pt idx="51">
                  <c:v>42.831424099625266</c:v>
                </c:pt>
                <c:pt idx="52">
                  <c:v>41.67279831572027</c:v>
                </c:pt>
                <c:pt idx="53">
                  <c:v>40.57296928934812</c:v>
                </c:pt>
                <c:pt idx="54">
                  <c:v>39.528953262733054</c:v>
                </c:pt>
                <c:pt idx="55">
                  <c:v>38.53791789478872</c:v>
                </c:pt>
                <c:pt idx="56">
                  <c:v>37.59717457717937</c:v>
                </c:pt>
                <c:pt idx="57">
                  <c:v>36.70417114031761</c:v>
                </c:pt>
                <c:pt idx="58">
                  <c:v>35.85648492951039</c:v>
                </c:pt>
                <c:pt idx="59">
                  <c:v>35.05181623246965</c:v>
                </c:pt>
                <c:pt idx="60">
                  <c:v>34.28798204035683</c:v>
                </c:pt>
              </c:numCache>
            </c:numRef>
          </c:val>
          <c:smooth val="0"/>
        </c:ser>
        <c:ser>
          <c:idx val="4"/>
          <c:order val="4"/>
          <c:tx>
            <c:v>nodo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Sheet1!$C$15:$C$75</c:f>
              <c:numCache>
                <c:ptCount val="6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</c:numCache>
            </c:numRef>
          </c:cat>
          <c:val>
            <c:numRef>
              <c:f>Sheet1!$I$15:$I$75</c:f>
              <c:numCache>
                <c:ptCount val="6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293.08641975308643</c:v>
                </c:pt>
                <c:pt idx="5">
                  <c:v>283.86831275720164</c:v>
                </c:pt>
                <c:pt idx="6">
                  <c:v>273.1138545953361</c:v>
                </c:pt>
                <c:pt idx="7">
                  <c:v>261.8472793781435</c:v>
                </c:pt>
                <c:pt idx="8">
                  <c:v>250.4953513183966</c:v>
                </c:pt>
                <c:pt idx="9">
                  <c:v>239.34257989127673</c:v>
                </c:pt>
                <c:pt idx="10">
                  <c:v>228.53121983437484</c:v>
                </c:pt>
                <c:pt idx="11">
                  <c:v>218.13714034107267</c:v>
                </c:pt>
                <c:pt idx="12">
                  <c:v>208.19300731407625</c:v>
                </c:pt>
                <c:pt idx="13">
                  <c:v>198.70795315629266</c:v>
                </c:pt>
                <c:pt idx="14">
                  <c:v>189.67741166626837</c:v>
                </c:pt>
                <c:pt idx="15">
                  <c:v>181.08936241624536</c:v>
                </c:pt>
                <c:pt idx="16">
                  <c:v>172.92784321481767</c:v>
                </c:pt>
                <c:pt idx="17">
                  <c:v>165.1750315662835</c:v>
                </c:pt>
                <c:pt idx="18">
                  <c:v>157.81243572794105</c:v>
                </c:pt>
                <c:pt idx="19">
                  <c:v>150.82157696620942</c:v>
                </c:pt>
                <c:pt idx="20">
                  <c:v>144.18436955144563</c:v>
                </c:pt>
                <c:pt idx="21">
                  <c:v>137.8833250493253</c:v>
                </c:pt>
                <c:pt idx="22">
                  <c:v>131.9016538954881</c:v>
                </c:pt>
                <c:pt idx="23">
                  <c:v>126.22330755770027</c:v>
                </c:pt>
                <c:pt idx="24">
                  <c:v>120.8329866058319</c:v>
                </c:pt>
                <c:pt idx="25">
                  <c:v>115.7161295764779</c:v>
                </c:pt>
                <c:pt idx="26">
                  <c:v>110.85889134021883</c:v>
                </c:pt>
                <c:pt idx="27">
                  <c:v>106.24811605746602</c:v>
                </c:pt>
                <c:pt idx="28">
                  <c:v>101.87130767617887</c:v>
                </c:pt>
                <c:pt idx="29">
                  <c:v>97.71659967267632</c:v>
                </c:pt>
                <c:pt idx="30">
                  <c:v>93.7727250015858</c:v>
                </c:pt>
                <c:pt idx="31">
                  <c:v>90.02898679020262</c:v>
                </c:pt>
                <c:pt idx="32">
                  <c:v>86.47523006070867</c:v>
                </c:pt>
                <c:pt idx="33">
                  <c:v>83.10181461711772</c:v>
                </c:pt>
                <c:pt idx="34">
                  <c:v>79.89958914907547</c:v>
                </c:pt>
                <c:pt idx="35">
                  <c:v>76.85986655621889</c:v>
                </c:pt>
                <c:pt idx="36">
                  <c:v>73.9744004696738</c:v>
                </c:pt>
                <c:pt idx="37">
                  <c:v>71.23536293260545</c:v>
                </c:pt>
                <c:pt idx="38">
                  <c:v>68.63532319434209</c:v>
                </c:pt>
                <c:pt idx="39">
                  <c:v>66.16722756940965</c:v>
                </c:pt>
                <c:pt idx="40">
                  <c:v>63.82438031205546</c:v>
                </c:pt>
                <c:pt idx="41">
                  <c:v>61.60042545744588</c:v>
                </c:pt>
                <c:pt idx="42">
                  <c:v>59.489329582081275</c:v>
                </c:pt>
                <c:pt idx="43">
                  <c:v>57.485365437722166</c:v>
                </c:pt>
                <c:pt idx="44">
                  <c:v>55.583096415052296</c:v>
                </c:pt>
                <c:pt idx="45">
                  <c:v>53.77736179529778</c:v>
                </c:pt>
                <c:pt idx="46">
                  <c:v>52.06326275000782</c:v>
                </c:pt>
                <c:pt idx="47">
                  <c:v>50.43614905114296</c:v>
                </c:pt>
                <c:pt idx="48">
                  <c:v>48.891606455491086</c:v>
                </c:pt>
                <c:pt idx="49">
                  <c:v>47.42544472923048</c:v>
                </c:pt>
                <c:pt idx="50">
                  <c:v>46.033686280177086</c:v>
                </c:pt>
                <c:pt idx="51">
                  <c:v>44.71255536689168</c:v>
                </c:pt>
                <c:pt idx="52">
                  <c:v>43.45846785538074</c:v>
                </c:pt>
                <c:pt idx="53">
                  <c:v>42.268021495607094</c:v>
                </c:pt>
                <c:pt idx="54">
                  <c:v>41.13798669143445</c:v>
                </c:pt>
                <c:pt idx="55">
                  <c:v>40.065297738966855</c:v>
                </c:pt>
                <c:pt idx="56">
                  <c:v>39.04704450951476</c:v>
                </c:pt>
                <c:pt idx="57">
                  <c:v>38.0804645546245</c:v>
                </c:pt>
                <c:pt idx="58">
                  <c:v>37.16293561175324</c:v>
                </c:pt>
                <c:pt idx="59">
                  <c:v>36.29196849025801</c:v>
                </c:pt>
                <c:pt idx="60">
                  <c:v>35.4652003183991</c:v>
                </c:pt>
              </c:numCache>
            </c:numRef>
          </c:val>
          <c:smooth val="0"/>
        </c:ser>
        <c:axId val="54033860"/>
        <c:axId val="16542693"/>
      </c:line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Transitorio Termico Lastra Piana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Sheet1!$E$15:$M$15</c:f>
              <c:numCache>
                <c:ptCount val="9"/>
                <c:pt idx="0">
                  <c:v>20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20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Sheet1!$E$16:$M$16</c:f>
              <c:numCache>
                <c:ptCount val="9"/>
                <c:pt idx="0">
                  <c:v>20</c:v>
                </c:pt>
                <c:pt idx="1">
                  <c:v>206.66666666666669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206.66666666666669</c:v>
                </c:pt>
                <c:pt idx="8">
                  <c:v>20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Sheet1!$E$17:$M$17</c:f>
              <c:numCache>
                <c:ptCount val="9"/>
                <c:pt idx="0">
                  <c:v>20</c:v>
                </c:pt>
                <c:pt idx="1">
                  <c:v>175.55555555555554</c:v>
                </c:pt>
                <c:pt idx="2">
                  <c:v>268.8888888888889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268.8888888888889</c:v>
                </c:pt>
                <c:pt idx="7">
                  <c:v>175.55555555555554</c:v>
                </c:pt>
                <c:pt idx="8">
                  <c:v>20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Sheet1!$E$18:$M$18</c:f>
              <c:numCache>
                <c:ptCount val="9"/>
                <c:pt idx="0">
                  <c:v>20</c:v>
                </c:pt>
                <c:pt idx="1">
                  <c:v>154.81481481481484</c:v>
                </c:pt>
                <c:pt idx="2">
                  <c:v>248.14814814814815</c:v>
                </c:pt>
                <c:pt idx="3">
                  <c:v>289.6296296296296</c:v>
                </c:pt>
                <c:pt idx="4">
                  <c:v>300</c:v>
                </c:pt>
                <c:pt idx="5">
                  <c:v>289.6296296296296</c:v>
                </c:pt>
                <c:pt idx="6">
                  <c:v>248.14814814814815</c:v>
                </c:pt>
                <c:pt idx="7">
                  <c:v>154.81481481481484</c:v>
                </c:pt>
                <c:pt idx="8">
                  <c:v>20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Sheet1!$E$19:$M$19</c:f>
              <c:numCache>
                <c:ptCount val="9"/>
                <c:pt idx="0">
                  <c:v>20</c:v>
                </c:pt>
                <c:pt idx="1">
                  <c:v>140.98765432098764</c:v>
                </c:pt>
                <c:pt idx="2">
                  <c:v>230.8641975308642</c:v>
                </c:pt>
                <c:pt idx="3">
                  <c:v>279.25925925925924</c:v>
                </c:pt>
                <c:pt idx="4">
                  <c:v>293.08641975308643</c:v>
                </c:pt>
                <c:pt idx="5">
                  <c:v>279.25925925925924</c:v>
                </c:pt>
                <c:pt idx="6">
                  <c:v>230.8641975308642</c:v>
                </c:pt>
                <c:pt idx="7">
                  <c:v>140.98765432098764</c:v>
                </c:pt>
                <c:pt idx="8">
                  <c:v>20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Sheet1!$E$20:$M$20</c:f>
              <c:numCache>
                <c:ptCount val="9"/>
                <c:pt idx="0">
                  <c:v>20</c:v>
                </c:pt>
                <c:pt idx="1">
                  <c:v>130.61728395061726</c:v>
                </c:pt>
                <c:pt idx="2">
                  <c:v>217.037037037037</c:v>
                </c:pt>
                <c:pt idx="3">
                  <c:v>267.7366255144033</c:v>
                </c:pt>
                <c:pt idx="4">
                  <c:v>283.86831275720164</c:v>
                </c:pt>
                <c:pt idx="5">
                  <c:v>267.7366255144033</c:v>
                </c:pt>
                <c:pt idx="6">
                  <c:v>217.037037037037</c:v>
                </c:pt>
                <c:pt idx="7">
                  <c:v>130.61728395061726</c:v>
                </c:pt>
                <c:pt idx="8">
                  <c:v>20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Sheet1!$E$21:$M$21</c:f>
              <c:numCache>
                <c:ptCount val="9"/>
                <c:pt idx="0">
                  <c:v>20</c:v>
                </c:pt>
                <c:pt idx="1">
                  <c:v>122.55144032921808</c:v>
                </c:pt>
                <c:pt idx="2">
                  <c:v>205.13031550068587</c:v>
                </c:pt>
                <c:pt idx="3">
                  <c:v>256.2139917695473</c:v>
                </c:pt>
                <c:pt idx="4">
                  <c:v>273.1138545953361</c:v>
                </c:pt>
                <c:pt idx="5">
                  <c:v>256.2139917695473</c:v>
                </c:pt>
                <c:pt idx="6">
                  <c:v>205.13031550068587</c:v>
                </c:pt>
                <c:pt idx="7">
                  <c:v>122.55144032921808</c:v>
                </c:pt>
                <c:pt idx="8">
                  <c:v>20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Sheet1!$E$22:$M$22</c:f>
              <c:numCache>
                <c:ptCount val="9"/>
                <c:pt idx="0">
                  <c:v>20</c:v>
                </c:pt>
                <c:pt idx="1">
                  <c:v>115.89391860996798</c:v>
                </c:pt>
                <c:pt idx="2">
                  <c:v>194.63191586648372</c:v>
                </c:pt>
                <c:pt idx="3">
                  <c:v>244.8193872885231</c:v>
                </c:pt>
                <c:pt idx="4">
                  <c:v>261.8472793781435</c:v>
                </c:pt>
                <c:pt idx="5">
                  <c:v>244.8193872885231</c:v>
                </c:pt>
                <c:pt idx="6">
                  <c:v>194.63191586648372</c:v>
                </c:pt>
                <c:pt idx="7">
                  <c:v>115.89391860996798</c:v>
                </c:pt>
                <c:pt idx="8">
                  <c:v>20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Sheet1!$E$23:$M$23</c:f>
              <c:numCache>
                <c:ptCount val="9"/>
                <c:pt idx="0">
                  <c:v>20</c:v>
                </c:pt>
                <c:pt idx="1">
                  <c:v>110.17527815881724</c:v>
                </c:pt>
                <c:pt idx="2">
                  <c:v>185.11507392165828</c:v>
                </c:pt>
                <c:pt idx="3">
                  <c:v>233.76619417771678</c:v>
                </c:pt>
                <c:pt idx="4">
                  <c:v>250.4953513183966</c:v>
                </c:pt>
                <c:pt idx="5">
                  <c:v>233.76619417771678</c:v>
                </c:pt>
                <c:pt idx="6">
                  <c:v>185.11507392165828</c:v>
                </c:pt>
                <c:pt idx="7">
                  <c:v>110.17527815881724</c:v>
                </c:pt>
                <c:pt idx="8">
                  <c:v>20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Sheet1!$E$24:$M$24</c:f>
              <c:numCache>
                <c:ptCount val="9"/>
                <c:pt idx="0">
                  <c:v>20</c:v>
                </c:pt>
                <c:pt idx="1">
                  <c:v>105.09678402682516</c:v>
                </c:pt>
                <c:pt idx="2">
                  <c:v>176.3521820860641</c:v>
                </c:pt>
                <c:pt idx="3">
                  <c:v>223.1255398059239</c:v>
                </c:pt>
                <c:pt idx="4">
                  <c:v>239.34257989127673</c:v>
                </c:pt>
                <c:pt idx="5">
                  <c:v>223.1255398059239</c:v>
                </c:pt>
                <c:pt idx="6">
                  <c:v>176.3521820860641</c:v>
                </c:pt>
                <c:pt idx="7">
                  <c:v>105.09678402682516</c:v>
                </c:pt>
                <c:pt idx="8">
                  <c:v>20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Sheet1!$E$25:$M$25</c:f>
              <c:numCache>
                <c:ptCount val="9"/>
                <c:pt idx="0">
                  <c:v>20</c:v>
                </c:pt>
                <c:pt idx="1">
                  <c:v>100.48298870429642</c:v>
                </c:pt>
                <c:pt idx="2">
                  <c:v>168.19150197293771</c:v>
                </c:pt>
                <c:pt idx="3">
                  <c:v>212.94010059442155</c:v>
                </c:pt>
                <c:pt idx="4">
                  <c:v>228.53121983437484</c:v>
                </c:pt>
                <c:pt idx="5">
                  <c:v>212.94010059442155</c:v>
                </c:pt>
                <c:pt idx="6">
                  <c:v>168.19150197293771</c:v>
                </c:pt>
                <c:pt idx="7">
                  <c:v>100.48298870429642</c:v>
                </c:pt>
                <c:pt idx="8">
                  <c:v>20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Sheet1!$E$26:$M$26</c:f>
              <c:numCache>
                <c:ptCount val="9"/>
                <c:pt idx="0">
                  <c:v>20</c:v>
                </c:pt>
                <c:pt idx="1">
                  <c:v>96.22483022574471</c:v>
                </c:pt>
                <c:pt idx="2">
                  <c:v>160.5381970905519</c:v>
                </c:pt>
                <c:pt idx="3">
                  <c:v>203.22094080057803</c:v>
                </c:pt>
                <c:pt idx="4">
                  <c:v>218.13714034107267</c:v>
                </c:pt>
                <c:pt idx="5">
                  <c:v>203.22094080057803</c:v>
                </c:pt>
                <c:pt idx="6">
                  <c:v>160.5381970905519</c:v>
                </c:pt>
                <c:pt idx="7">
                  <c:v>96.22483022574471</c:v>
                </c:pt>
                <c:pt idx="8">
                  <c:v>20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Sheet1!$E$27:$M$27</c:f>
              <c:numCache>
                <c:ptCount val="9"/>
                <c:pt idx="0">
                  <c:v>20</c:v>
                </c:pt>
                <c:pt idx="1">
                  <c:v>92.25434243876555</c:v>
                </c:pt>
                <c:pt idx="2">
                  <c:v>153.32798937229154</c:v>
                </c:pt>
                <c:pt idx="3">
                  <c:v>193.96542607740088</c:v>
                </c:pt>
                <c:pt idx="4">
                  <c:v>208.19300731407625</c:v>
                </c:pt>
                <c:pt idx="5">
                  <c:v>193.96542607740088</c:v>
                </c:pt>
                <c:pt idx="6">
                  <c:v>153.32798937229154</c:v>
                </c:pt>
                <c:pt idx="7">
                  <c:v>92.25434243876555</c:v>
                </c:pt>
                <c:pt idx="8">
                  <c:v>20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Sheet1!$E$28:$M$28</c:f>
              <c:numCache>
                <c:ptCount val="9"/>
                <c:pt idx="0">
                  <c:v>20</c:v>
                </c:pt>
                <c:pt idx="1">
                  <c:v>88.52744393701903</c:v>
                </c:pt>
                <c:pt idx="2">
                  <c:v>146.51591929615267</c:v>
                </c:pt>
                <c:pt idx="3">
                  <c:v>185.16214092125622</c:v>
                </c:pt>
                <c:pt idx="4">
                  <c:v>198.70795315629266</c:v>
                </c:pt>
                <c:pt idx="5">
                  <c:v>185.16214092125622</c:v>
                </c:pt>
                <c:pt idx="6">
                  <c:v>146.51591929615267</c:v>
                </c:pt>
                <c:pt idx="7">
                  <c:v>88.52744393701903</c:v>
                </c:pt>
                <c:pt idx="8">
                  <c:v>20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Sheet1!$E$29:$M$29</c:f>
              <c:numCache>
                <c:ptCount val="9"/>
                <c:pt idx="0">
                  <c:v>20</c:v>
                </c:pt>
                <c:pt idx="1">
                  <c:v>85.01445441105723</c:v>
                </c:pt>
                <c:pt idx="2">
                  <c:v>140.06850138480928</c:v>
                </c:pt>
                <c:pt idx="3">
                  <c:v>176.79533779123386</c:v>
                </c:pt>
                <c:pt idx="4">
                  <c:v>189.67741166626837</c:v>
                </c:pt>
                <c:pt idx="5">
                  <c:v>176.79533779123386</c:v>
                </c:pt>
                <c:pt idx="6">
                  <c:v>140.06850138480928</c:v>
                </c:pt>
                <c:pt idx="7">
                  <c:v>85.01445441105723</c:v>
                </c:pt>
                <c:pt idx="8">
                  <c:v>20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Sheet1!$E$30:$M$30</c:f>
              <c:numCache>
                <c:ptCount val="9"/>
                <c:pt idx="0">
                  <c:v>20</c:v>
                </c:pt>
                <c:pt idx="1">
                  <c:v>81.69431859862217</c:v>
                </c:pt>
                <c:pt idx="2">
                  <c:v>133.95943119570012</c:v>
                </c:pt>
                <c:pt idx="3">
                  <c:v>168.84708361410384</c:v>
                </c:pt>
                <c:pt idx="4">
                  <c:v>181.08936241624536</c:v>
                </c:pt>
                <c:pt idx="5">
                  <c:v>168.84708361410384</c:v>
                </c:pt>
                <c:pt idx="6">
                  <c:v>133.95943119570012</c:v>
                </c:pt>
                <c:pt idx="7">
                  <c:v>81.69431859862217</c:v>
                </c:pt>
                <c:pt idx="8">
                  <c:v>20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Sheet1!$E$31:$M$31</c:f>
              <c:numCache>
                <c:ptCount val="9"/>
                <c:pt idx="0">
                  <c:v>20</c:v>
                </c:pt>
                <c:pt idx="1">
                  <c:v>78.55124993144076</c:v>
                </c:pt>
                <c:pt idx="2">
                  <c:v>128.16694446947537</c:v>
                </c:pt>
                <c:pt idx="3">
                  <c:v>161.29862574201644</c:v>
                </c:pt>
                <c:pt idx="4">
                  <c:v>172.92784321481767</c:v>
                </c:pt>
                <c:pt idx="5">
                  <c:v>161.29862574201644</c:v>
                </c:pt>
                <c:pt idx="6">
                  <c:v>128.16694446947537</c:v>
                </c:pt>
                <c:pt idx="7">
                  <c:v>78.55124993144076</c:v>
                </c:pt>
                <c:pt idx="8">
                  <c:v>20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Sheet1!$E$32:$M$32</c:f>
              <c:numCache>
                <c:ptCount val="9"/>
                <c:pt idx="0">
                  <c:v>20</c:v>
                </c:pt>
                <c:pt idx="1">
                  <c:v>75.57273146697204</c:v>
                </c:pt>
                <c:pt idx="2">
                  <c:v>122.67227338097751</c:v>
                </c:pt>
                <c:pt idx="3">
                  <c:v>154.13113780876984</c:v>
                </c:pt>
                <c:pt idx="4">
                  <c:v>165.1750315662835</c:v>
                </c:pt>
                <c:pt idx="5">
                  <c:v>154.13113780876984</c:v>
                </c:pt>
                <c:pt idx="6">
                  <c:v>122.67227338097751</c:v>
                </c:pt>
                <c:pt idx="7">
                  <c:v>75.57273146697204</c:v>
                </c:pt>
                <c:pt idx="8">
                  <c:v>20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Sheet1!$E$33:$M$33</c:f>
              <c:numCache>
                <c:ptCount val="9"/>
                <c:pt idx="0">
                  <c:v>20</c:v>
                </c:pt>
                <c:pt idx="1">
                  <c:v>72.74833494931652</c:v>
                </c:pt>
                <c:pt idx="2">
                  <c:v>117.45871421890647</c:v>
                </c:pt>
                <c:pt idx="3">
                  <c:v>147.32614758534362</c:v>
                </c:pt>
                <c:pt idx="4">
                  <c:v>157.81243572794105</c:v>
                </c:pt>
                <c:pt idx="5">
                  <c:v>147.32614758534362</c:v>
                </c:pt>
                <c:pt idx="6">
                  <c:v>117.45871421890647</c:v>
                </c:pt>
                <c:pt idx="7">
                  <c:v>72.74833494931652</c:v>
                </c:pt>
                <c:pt idx="8">
                  <c:v>20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Sheet1!$E$34:$M$34</c:f>
              <c:numCache>
                <c:ptCount val="9"/>
                <c:pt idx="0">
                  <c:v>20</c:v>
                </c:pt>
                <c:pt idx="1">
                  <c:v>70.06901638940766</c:v>
                </c:pt>
                <c:pt idx="2">
                  <c:v>112.51106558452221</c:v>
                </c:pt>
                <c:pt idx="3">
                  <c:v>140.8657658440637</c:v>
                </c:pt>
                <c:pt idx="4">
                  <c:v>150.82157696620942</c:v>
                </c:pt>
                <c:pt idx="5">
                  <c:v>140.8657658440637</c:v>
                </c:pt>
                <c:pt idx="6">
                  <c:v>112.51106558452221</c:v>
                </c:pt>
                <c:pt idx="7">
                  <c:v>70.06901638940766</c:v>
                </c:pt>
                <c:pt idx="8">
                  <c:v>20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Sheet1!$E$35:$M$35</c:f>
              <c:numCache>
                <c:ptCount val="9"/>
                <c:pt idx="0">
                  <c:v>20</c:v>
                </c:pt>
                <c:pt idx="1">
                  <c:v>67.52669399130997</c:v>
                </c:pt>
                <c:pt idx="2">
                  <c:v>107.81528260599785</c:v>
                </c:pt>
                <c:pt idx="3">
                  <c:v>134.7328027982651</c:v>
                </c:pt>
                <c:pt idx="4">
                  <c:v>144.18436955144563</c:v>
                </c:pt>
                <c:pt idx="5">
                  <c:v>134.7328027982651</c:v>
                </c:pt>
                <c:pt idx="6">
                  <c:v>107.81528260599785</c:v>
                </c:pt>
                <c:pt idx="7">
                  <c:v>67.52669399130997</c:v>
                </c:pt>
                <c:pt idx="8">
                  <c:v>20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Sheet1!$E$36:$M$36</c:f>
              <c:numCache>
                <c:ptCount val="9"/>
                <c:pt idx="0">
                  <c:v>20</c:v>
                </c:pt>
                <c:pt idx="1">
                  <c:v>65.1139921991026</c:v>
                </c:pt>
                <c:pt idx="2">
                  <c:v>103.35825979852432</c:v>
                </c:pt>
                <c:pt idx="3">
                  <c:v>128.9108183185695</c:v>
                </c:pt>
                <c:pt idx="4">
                  <c:v>137.8833250493253</c:v>
                </c:pt>
                <c:pt idx="5">
                  <c:v>128.9108183185695</c:v>
                </c:pt>
                <c:pt idx="6">
                  <c:v>103.35825979852432</c:v>
                </c:pt>
                <c:pt idx="7">
                  <c:v>65.1139921991026</c:v>
                </c:pt>
                <c:pt idx="8">
                  <c:v>20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Sheet1!$E$37:$M$37</c:f>
              <c:numCache>
                <c:ptCount val="9"/>
                <c:pt idx="0">
                  <c:v>20</c:v>
                </c:pt>
                <c:pt idx="1">
                  <c:v>62.82408399920897</c:v>
                </c:pt>
                <c:pt idx="2">
                  <c:v>99.12769010539881</c:v>
                </c:pt>
                <c:pt idx="3">
                  <c:v>123.38413438880636</c:v>
                </c:pt>
                <c:pt idx="4">
                  <c:v>131.9016538954881</c:v>
                </c:pt>
                <c:pt idx="5">
                  <c:v>123.38413438880636</c:v>
                </c:pt>
                <c:pt idx="6">
                  <c:v>99.12769010539881</c:v>
                </c:pt>
                <c:pt idx="7">
                  <c:v>62.82408399920897</c:v>
                </c:pt>
                <c:pt idx="8">
                  <c:v>20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Sheet1!$E$38:$M$38</c:f>
              <c:numCache>
                <c:ptCount val="9"/>
                <c:pt idx="0">
                  <c:v>20</c:v>
                </c:pt>
                <c:pt idx="1">
                  <c:v>60.6505913682026</c:v>
                </c:pt>
                <c:pt idx="2">
                  <c:v>95.11196949780472</c:v>
                </c:pt>
                <c:pt idx="3">
                  <c:v>118.13782612989775</c:v>
                </c:pt>
                <c:pt idx="4">
                  <c:v>126.22330755770027</c:v>
                </c:pt>
                <c:pt idx="5">
                  <c:v>118.13782612989775</c:v>
                </c:pt>
                <c:pt idx="6">
                  <c:v>95.11196949780472</c:v>
                </c:pt>
                <c:pt idx="7">
                  <c:v>60.6505913682026</c:v>
                </c:pt>
                <c:pt idx="8">
                  <c:v>20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Sheet1!$E$39:$M$39</c:f>
              <c:numCache>
                <c:ptCount val="9"/>
                <c:pt idx="0">
                  <c:v>20</c:v>
                </c:pt>
                <c:pt idx="1">
                  <c:v>58.587520288669104</c:v>
                </c:pt>
                <c:pt idx="2">
                  <c:v>91.30012899863502</c:v>
                </c:pt>
                <c:pt idx="3">
                  <c:v>113.1577010618009</c:v>
                </c:pt>
                <c:pt idx="4">
                  <c:v>120.8329866058319</c:v>
                </c:pt>
                <c:pt idx="5">
                  <c:v>113.1577010618009</c:v>
                </c:pt>
                <c:pt idx="6">
                  <c:v>91.30012899863502</c:v>
                </c:pt>
                <c:pt idx="7">
                  <c:v>58.587520288669104</c:v>
                </c:pt>
                <c:pt idx="8">
                  <c:v>20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Sheet1!$E$40:$M$40</c:f>
              <c:numCache>
                <c:ptCount val="9"/>
                <c:pt idx="0">
                  <c:v>20</c:v>
                </c:pt>
                <c:pt idx="1">
                  <c:v>56.629216429101376</c:v>
                </c:pt>
                <c:pt idx="2">
                  <c:v>87.68178344970168</c:v>
                </c:pt>
                <c:pt idx="3">
                  <c:v>108.43027222208929</c:v>
                </c:pt>
                <c:pt idx="4">
                  <c:v>115.7161295764779</c:v>
                </c:pt>
                <c:pt idx="5">
                  <c:v>108.43027222208929</c:v>
                </c:pt>
                <c:pt idx="6">
                  <c:v>87.68178344970168</c:v>
                </c:pt>
                <c:pt idx="7">
                  <c:v>56.629216429101376</c:v>
                </c:pt>
                <c:pt idx="8">
                  <c:v>20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Sheet1!$E$41:$M$41</c:f>
              <c:numCache>
                <c:ptCount val="9"/>
                <c:pt idx="0">
                  <c:v>20</c:v>
                </c:pt>
                <c:pt idx="1">
                  <c:v>54.77033329293435</c:v>
                </c:pt>
                <c:pt idx="2">
                  <c:v>84.24709070029745</c:v>
                </c:pt>
                <c:pt idx="3">
                  <c:v>103.94272841608962</c:v>
                </c:pt>
                <c:pt idx="4">
                  <c:v>110.85889134021883</c:v>
                </c:pt>
                <c:pt idx="5">
                  <c:v>103.94272841608962</c:v>
                </c:pt>
                <c:pt idx="6">
                  <c:v>84.24709070029745</c:v>
                </c:pt>
                <c:pt idx="7">
                  <c:v>54.77033329293435</c:v>
                </c:pt>
                <c:pt idx="8">
                  <c:v>20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Sheet1!$E$42:$M$42</c:f>
              <c:numCache>
                <c:ptCount val="9"/>
                <c:pt idx="0">
                  <c:v>20</c:v>
                </c:pt>
                <c:pt idx="1">
                  <c:v>53.00580799774393</c:v>
                </c:pt>
                <c:pt idx="2">
                  <c:v>80.98671746977381</c:v>
                </c:pt>
                <c:pt idx="3">
                  <c:v>99.68290348553529</c:v>
                </c:pt>
                <c:pt idx="4">
                  <c:v>106.24811605746602</c:v>
                </c:pt>
                <c:pt idx="5">
                  <c:v>99.68290348553529</c:v>
                </c:pt>
                <c:pt idx="6">
                  <c:v>80.98671746977381</c:v>
                </c:pt>
                <c:pt idx="7">
                  <c:v>53.00580799774393</c:v>
                </c:pt>
                <c:pt idx="8">
                  <c:v>20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Sheet1!$E$43:$M$43</c:f>
              <c:numCache>
                <c:ptCount val="9"/>
                <c:pt idx="0">
                  <c:v>20</c:v>
                </c:pt>
                <c:pt idx="1">
                  <c:v>51.33084182250592</c:v>
                </c:pt>
                <c:pt idx="2">
                  <c:v>77.89180965101768</c:v>
                </c:pt>
                <c:pt idx="3">
                  <c:v>95.63924567092505</c:v>
                </c:pt>
                <c:pt idx="4">
                  <c:v>101.87130767617887</c:v>
                </c:pt>
                <c:pt idx="5">
                  <c:v>95.63924567092505</c:v>
                </c:pt>
                <c:pt idx="6">
                  <c:v>77.89180965101768</c:v>
                </c:pt>
                <c:pt idx="7">
                  <c:v>51.33084182250592</c:v>
                </c:pt>
                <c:pt idx="8">
                  <c:v>20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Sheet1!$E$44:$M$44</c:f>
              <c:numCache>
                <c:ptCount val="9"/>
                <c:pt idx="0">
                  <c:v>20</c:v>
                </c:pt>
                <c:pt idx="1">
                  <c:v>49.74088382450786</c:v>
                </c:pt>
                <c:pt idx="2">
                  <c:v>74.95396571481622</c:v>
                </c:pt>
                <c:pt idx="3">
                  <c:v>91.80078766604053</c:v>
                </c:pt>
                <c:pt idx="4">
                  <c:v>97.71659967267632</c:v>
                </c:pt>
                <c:pt idx="5">
                  <c:v>91.80078766604053</c:v>
                </c:pt>
                <c:pt idx="6">
                  <c:v>74.95396571481622</c:v>
                </c:pt>
                <c:pt idx="7">
                  <c:v>49.74088382450786</c:v>
                </c:pt>
                <c:pt idx="8">
                  <c:v>20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Sheet1!$E$45:$M$45</c:f>
              <c:numCache>
                <c:ptCount val="9"/>
                <c:pt idx="0">
                  <c:v>20</c:v>
                </c:pt>
                <c:pt idx="1">
                  <c:v>48.23161651310803</c:v>
                </c:pt>
                <c:pt idx="2">
                  <c:v>72.16521240178821</c:v>
                </c:pt>
                <c:pt idx="3">
                  <c:v>88.15711768451104</c:v>
                </c:pt>
                <c:pt idx="4">
                  <c:v>93.7727250015858</c:v>
                </c:pt>
                <c:pt idx="5">
                  <c:v>88.15711768451104</c:v>
                </c:pt>
                <c:pt idx="6">
                  <c:v>72.16521240178821</c:v>
                </c:pt>
                <c:pt idx="7">
                  <c:v>48.23161651310803</c:v>
                </c:pt>
                <c:pt idx="8">
                  <c:v>20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Sheet1!$E$46:$M$46</c:f>
              <c:numCache>
                <c:ptCount val="9"/>
                <c:pt idx="0">
                  <c:v>20</c:v>
                </c:pt>
                <c:pt idx="1">
                  <c:v>46.79894297163208</c:v>
                </c:pt>
                <c:pt idx="2">
                  <c:v>69.51798219980243</c:v>
                </c:pt>
                <c:pt idx="3">
                  <c:v>84.69835169596169</c:v>
                </c:pt>
                <c:pt idx="4">
                  <c:v>90.02898679020262</c:v>
                </c:pt>
                <c:pt idx="5">
                  <c:v>84.69835169596169</c:v>
                </c:pt>
                <c:pt idx="6">
                  <c:v>69.51798219980243</c:v>
                </c:pt>
                <c:pt idx="7">
                  <c:v>46.79894297163208</c:v>
                </c:pt>
                <c:pt idx="8">
                  <c:v>20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Sheet1!$E$47:$M$47</c:f>
              <c:numCache>
                <c:ptCount val="9"/>
                <c:pt idx="0">
                  <c:v>20</c:v>
                </c:pt>
                <c:pt idx="1">
                  <c:v>45.43897505714484</c:v>
                </c:pt>
                <c:pt idx="2">
                  <c:v>67.00509228913207</c:v>
                </c:pt>
                <c:pt idx="3">
                  <c:v>81.41510689532225</c:v>
                </c:pt>
                <c:pt idx="4">
                  <c:v>86.47523006070867</c:v>
                </c:pt>
                <c:pt idx="5">
                  <c:v>81.41510689532225</c:v>
                </c:pt>
                <c:pt idx="6">
                  <c:v>67.00509228913207</c:v>
                </c:pt>
                <c:pt idx="7">
                  <c:v>45.43897505714484</c:v>
                </c:pt>
                <c:pt idx="8">
                  <c:v>20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Sheet1!$E$48:$M$48</c:f>
              <c:numCache>
                <c:ptCount val="9"/>
                <c:pt idx="0">
                  <c:v>20</c:v>
                </c:pt>
                <c:pt idx="1">
                  <c:v>44.148022448758965</c:v>
                </c:pt>
                <c:pt idx="2">
                  <c:v>64.61972474719971</c:v>
                </c:pt>
                <c:pt idx="3">
                  <c:v>78.29847641505432</c:v>
                </c:pt>
                <c:pt idx="4">
                  <c:v>83.10181461711772</c:v>
                </c:pt>
                <c:pt idx="5">
                  <c:v>78.29847641505432</c:v>
                </c:pt>
                <c:pt idx="6">
                  <c:v>64.61972474719971</c:v>
                </c:pt>
                <c:pt idx="7">
                  <c:v>44.148022448758965</c:v>
                </c:pt>
                <c:pt idx="8">
                  <c:v>20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Sheet1!$E$49:$M$49</c:f>
              <c:numCache>
                <c:ptCount val="9"/>
                <c:pt idx="0">
                  <c:v>20</c:v>
                </c:pt>
                <c:pt idx="1">
                  <c:v>42.92258239865289</c:v>
                </c:pt>
                <c:pt idx="2">
                  <c:v>62.35540787033767</c:v>
                </c:pt>
                <c:pt idx="3">
                  <c:v>75.34000525979059</c:v>
                </c:pt>
                <c:pt idx="4">
                  <c:v>79.89958914907547</c:v>
                </c:pt>
                <c:pt idx="5">
                  <c:v>75.34000525979059</c:v>
                </c:pt>
                <c:pt idx="6">
                  <c:v>62.35540787033767</c:v>
                </c:pt>
                <c:pt idx="7">
                  <c:v>42.92258239865289</c:v>
                </c:pt>
                <c:pt idx="8">
                  <c:v>20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Sheet1!$E$50:$M$50</c:f>
              <c:numCache>
                <c:ptCount val="9"/>
                <c:pt idx="0">
                  <c:v>20</c:v>
                </c:pt>
                <c:pt idx="1">
                  <c:v>41.75933008966352</c:v>
                </c:pt>
                <c:pt idx="2">
                  <c:v>60.20599850959371</c:v>
                </c:pt>
                <c:pt idx="3">
                  <c:v>72.53166742640124</c:v>
                </c:pt>
                <c:pt idx="4">
                  <c:v>76.85986655621889</c:v>
                </c:pt>
                <c:pt idx="5">
                  <c:v>72.53166742640124</c:v>
                </c:pt>
                <c:pt idx="6">
                  <c:v>60.20599850959371</c:v>
                </c:pt>
                <c:pt idx="7">
                  <c:v>41.75933008966352</c:v>
                </c:pt>
                <c:pt idx="8">
                  <c:v>20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Sheet1!$E$51:$M$51</c:f>
              <c:numCache>
                <c:ptCount val="9"/>
                <c:pt idx="0">
                  <c:v>20</c:v>
                </c:pt>
                <c:pt idx="1">
                  <c:v>40.65510953308574</c:v>
                </c:pt>
                <c:pt idx="2">
                  <c:v>58.165665341886154</c:v>
                </c:pt>
                <c:pt idx="3">
                  <c:v>69.86584416407129</c:v>
                </c:pt>
                <c:pt idx="4">
                  <c:v>73.9744004696738</c:v>
                </c:pt>
                <c:pt idx="5">
                  <c:v>69.86584416407129</c:v>
                </c:pt>
                <c:pt idx="6">
                  <c:v>58.165665341886154</c:v>
                </c:pt>
                <c:pt idx="7">
                  <c:v>40.65510953308574</c:v>
                </c:pt>
                <c:pt idx="8">
                  <c:v>20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Sheet1!$E$52:$M$52</c:f>
              <c:numCache>
                <c:ptCount val="9"/>
                <c:pt idx="0">
                  <c:v>20</c:v>
                </c:pt>
                <c:pt idx="1">
                  <c:v>39.606924958323965</c:v>
                </c:pt>
                <c:pt idx="2">
                  <c:v>56.22887301301439</c:v>
                </c:pt>
                <c:pt idx="3">
                  <c:v>67.33530332521042</c:v>
                </c:pt>
                <c:pt idx="4">
                  <c:v>71.23536293260545</c:v>
                </c:pt>
                <c:pt idx="5">
                  <c:v>67.33530332521042</c:v>
                </c:pt>
                <c:pt idx="6">
                  <c:v>56.22887301301439</c:v>
                </c:pt>
                <c:pt idx="7">
                  <c:v>39.606924958323965</c:v>
                </c:pt>
                <c:pt idx="8">
                  <c:v>20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Sheet1!$E$53:$M$53</c:f>
              <c:numCache>
                <c:ptCount val="9"/>
                <c:pt idx="0">
                  <c:v>20</c:v>
                </c:pt>
                <c:pt idx="1">
                  <c:v>38.61193265711279</c:v>
                </c:pt>
                <c:pt idx="2">
                  <c:v>54.390367098849595</c:v>
                </c:pt>
                <c:pt idx="3">
                  <c:v>64.93317975694342</c:v>
                </c:pt>
                <c:pt idx="4">
                  <c:v>68.63532319434209</c:v>
                </c:pt>
                <c:pt idx="5">
                  <c:v>64.93317975694342</c:v>
                </c:pt>
                <c:pt idx="6">
                  <c:v>54.390367098849595</c:v>
                </c:pt>
                <c:pt idx="7">
                  <c:v>38.61193265711279</c:v>
                </c:pt>
                <c:pt idx="8">
                  <c:v>20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Sheet1!$E$54:$M$54</c:f>
              <c:numCache>
                <c:ptCount val="9"/>
                <c:pt idx="0">
                  <c:v>20</c:v>
                </c:pt>
                <c:pt idx="1">
                  <c:v>37.66743325198746</c:v>
                </c:pt>
                <c:pt idx="2">
                  <c:v>52.64515983763526</c:v>
                </c:pt>
                <c:pt idx="3">
                  <c:v>62.65295668337836</c:v>
                </c:pt>
                <c:pt idx="4">
                  <c:v>66.16722756940965</c:v>
                </c:pt>
                <c:pt idx="5">
                  <c:v>62.65295668337836</c:v>
                </c:pt>
                <c:pt idx="6">
                  <c:v>52.64515983763526</c:v>
                </c:pt>
                <c:pt idx="7">
                  <c:v>37.66743325198746</c:v>
                </c:pt>
                <c:pt idx="8">
                  <c:v>20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Sheet1!$E$14:$M$14</c:f>
              <c:numCache>
                <c:ptCount val="9"/>
                <c:pt idx="0">
                  <c:v>0</c:v>
                </c:pt>
                <c:pt idx="1">
                  <c:v>0.0125</c:v>
                </c:pt>
                <c:pt idx="2">
                  <c:v>0.025</c:v>
                </c:pt>
                <c:pt idx="3">
                  <c:v>0.037500000000000006</c:v>
                </c:pt>
                <c:pt idx="4">
                  <c:v>0.05</c:v>
                </c:pt>
                <c:pt idx="5">
                  <c:v>0.0625</c:v>
                </c:pt>
                <c:pt idx="6">
                  <c:v>0.075</c:v>
                </c:pt>
                <c:pt idx="7">
                  <c:v>0.0875</c:v>
                </c:pt>
                <c:pt idx="8">
                  <c:v>0.09999999999999999</c:v>
                </c:pt>
              </c:numCache>
            </c:numRef>
          </c:cat>
          <c:val>
            <c:numRef>
              <c:f>Sheet1!$E$55:$M$55</c:f>
              <c:numCache>
                <c:ptCount val="9"/>
                <c:pt idx="0">
                  <c:v>20</c:v>
                </c:pt>
                <c:pt idx="1">
                  <c:v>36.77086436320757</c:v>
                </c:pt>
                <c:pt idx="2">
                  <c:v>50.98851659100036</c:v>
                </c:pt>
                <c:pt idx="3">
                  <c:v>60.488448030141086</c:v>
                </c:pt>
                <c:pt idx="4">
                  <c:v>63.82438031205546</c:v>
                </c:pt>
                <c:pt idx="5">
                  <c:v>60.488448030141086</c:v>
                </c:pt>
                <c:pt idx="6">
                  <c:v>50.98851659100036</c:v>
                </c:pt>
                <c:pt idx="7">
                  <c:v>36.77086436320757</c:v>
                </c:pt>
                <c:pt idx="8">
                  <c:v>20</c:v>
                </c:pt>
              </c:numCache>
            </c:numRef>
          </c:val>
          <c:smooth val="0"/>
        </c:ser>
        <c:axId val="14666510"/>
        <c:axId val="64889727"/>
      </c:line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Posizione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6510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58">
      <selection activeCell="A186" sqref="A76:IV186"/>
    </sheetView>
  </sheetViews>
  <sheetFormatPr defaultColWidth="9.140625" defaultRowHeight="12.75"/>
  <cols>
    <col min="4" max="4" width="12.28125" style="0" bestFit="1" customWidth="1"/>
    <col min="9" max="9" width="8.8515625" style="3" customWidth="1"/>
  </cols>
  <sheetData>
    <row r="1" spans="1:7" ht="12.75">
      <c r="A1" s="1" t="s">
        <v>0</v>
      </c>
      <c r="G1" t="s">
        <v>8</v>
      </c>
    </row>
    <row r="3" spans="1:5" ht="12.75">
      <c r="A3" t="s">
        <v>1</v>
      </c>
      <c r="D3">
        <v>0.1</v>
      </c>
      <c r="E3" t="s">
        <v>2</v>
      </c>
    </row>
    <row r="4" spans="1:5" ht="12.75">
      <c r="A4" t="s">
        <v>3</v>
      </c>
      <c r="D4">
        <v>1</v>
      </c>
      <c r="E4" t="s">
        <v>4</v>
      </c>
    </row>
    <row r="5" spans="1:5" ht="12.75">
      <c r="A5" t="s">
        <v>15</v>
      </c>
      <c r="D5">
        <v>2400</v>
      </c>
      <c r="E5" t="s">
        <v>16</v>
      </c>
    </row>
    <row r="6" spans="1:5" ht="12.75">
      <c r="A6" t="s">
        <v>17</v>
      </c>
      <c r="D6">
        <v>1600</v>
      </c>
      <c r="E6" t="s">
        <v>18</v>
      </c>
    </row>
    <row r="7" spans="1:11" ht="12.75">
      <c r="A7" t="s">
        <v>5</v>
      </c>
      <c r="D7">
        <v>300</v>
      </c>
      <c r="E7" t="s">
        <v>6</v>
      </c>
      <c r="F7" t="s">
        <v>21</v>
      </c>
      <c r="G7">
        <f>1/2*Deltax^2/Alfa2</f>
        <v>300.00000000000006</v>
      </c>
      <c r="H7" t="s">
        <v>22</v>
      </c>
      <c r="J7" t="s">
        <v>24</v>
      </c>
      <c r="K7">
        <f>Alfa2*Dtau/Deltax^2</f>
        <v>0.3333333333333333</v>
      </c>
    </row>
    <row r="8" spans="1:8" ht="12.75">
      <c r="A8" t="s">
        <v>7</v>
      </c>
      <c r="D8">
        <v>20</v>
      </c>
      <c r="E8" t="s">
        <v>6</v>
      </c>
      <c r="F8" s="4" t="s">
        <v>23</v>
      </c>
      <c r="G8" s="4">
        <v>200</v>
      </c>
      <c r="H8" s="4" t="s">
        <v>22</v>
      </c>
    </row>
    <row r="9" spans="1:5" ht="12.75">
      <c r="A9" t="s">
        <v>9</v>
      </c>
      <c r="B9">
        <v>8</v>
      </c>
      <c r="C9" t="s">
        <v>14</v>
      </c>
      <c r="D9">
        <f>L/N</f>
        <v>0.0125</v>
      </c>
      <c r="E9" t="s">
        <v>2</v>
      </c>
    </row>
    <row r="10" spans="1:5" ht="15">
      <c r="A10" t="s">
        <v>19</v>
      </c>
      <c r="D10">
        <f>Lambda/(Rho*cp)</f>
        <v>2.604166666666667E-07</v>
      </c>
      <c r="E10" t="s">
        <v>20</v>
      </c>
    </row>
    <row r="12" spans="5:13" ht="12.75">
      <c r="E12" t="s">
        <v>10</v>
      </c>
      <c r="I12" s="7" t="s">
        <v>12</v>
      </c>
      <c r="M12" s="6" t="s">
        <v>13</v>
      </c>
    </row>
    <row r="13" spans="4:13" ht="12.75">
      <c r="D13" s="2" t="s">
        <v>11</v>
      </c>
      <c r="E13" s="5">
        <v>0</v>
      </c>
      <c r="F13" s="12">
        <v>1</v>
      </c>
      <c r="G13" s="12">
        <v>2</v>
      </c>
      <c r="H13" s="12">
        <v>3</v>
      </c>
      <c r="I13" s="12">
        <v>4</v>
      </c>
      <c r="J13" s="12">
        <v>5</v>
      </c>
      <c r="K13" s="12">
        <v>6</v>
      </c>
      <c r="L13" s="12">
        <v>7</v>
      </c>
      <c r="M13" s="5">
        <v>8</v>
      </c>
    </row>
    <row r="14" spans="2:13" ht="12.75">
      <c r="B14" t="s">
        <v>26</v>
      </c>
      <c r="C14" t="s">
        <v>27</v>
      </c>
      <c r="D14" s="2" t="s">
        <v>25</v>
      </c>
      <c r="E14" s="5">
        <v>0</v>
      </c>
      <c r="F14" s="12">
        <f aca="true" t="shared" si="0" ref="F14:M14">E14+Deltax</f>
        <v>0.0125</v>
      </c>
      <c r="G14" s="12">
        <f t="shared" si="0"/>
        <v>0.025</v>
      </c>
      <c r="H14" s="12">
        <f t="shared" si="0"/>
        <v>0.037500000000000006</v>
      </c>
      <c r="I14" s="12">
        <f t="shared" si="0"/>
        <v>0.05</v>
      </c>
      <c r="J14" s="12">
        <f t="shared" si="0"/>
        <v>0.0625</v>
      </c>
      <c r="K14" s="12">
        <f t="shared" si="0"/>
        <v>0.075</v>
      </c>
      <c r="L14" s="12">
        <f t="shared" si="0"/>
        <v>0.0875</v>
      </c>
      <c r="M14" s="5">
        <f t="shared" si="0"/>
        <v>0.09999999999999999</v>
      </c>
    </row>
    <row r="15" spans="2:13" ht="12.75">
      <c r="B15">
        <v>0</v>
      </c>
      <c r="C15">
        <f aca="true" t="shared" si="1" ref="C15:C46">B15*Dtau</f>
        <v>0</v>
      </c>
      <c r="E15" s="10">
        <f aca="true" t="shared" si="2" ref="E15:E46">Tinf</f>
        <v>20</v>
      </c>
      <c r="F15" s="11">
        <f aca="true" t="shared" si="3" ref="F15:L15">T0</f>
        <v>300</v>
      </c>
      <c r="G15" s="11">
        <f t="shared" si="3"/>
        <v>300</v>
      </c>
      <c r="H15" s="8">
        <f t="shared" si="3"/>
        <v>300</v>
      </c>
      <c r="I15" s="9">
        <f t="shared" si="3"/>
        <v>300</v>
      </c>
      <c r="J15" s="8">
        <f t="shared" si="3"/>
        <v>300</v>
      </c>
      <c r="K15" s="8">
        <f t="shared" si="3"/>
        <v>300</v>
      </c>
      <c r="L15" s="8">
        <f t="shared" si="3"/>
        <v>300</v>
      </c>
      <c r="M15" s="5">
        <f aca="true" t="shared" si="4" ref="M15:M46">Tinf</f>
        <v>20</v>
      </c>
    </row>
    <row r="16" spans="2:13" ht="12.75">
      <c r="B16">
        <v>1</v>
      </c>
      <c r="C16">
        <f t="shared" si="1"/>
        <v>200</v>
      </c>
      <c r="E16" s="5">
        <f t="shared" si="2"/>
        <v>20</v>
      </c>
      <c r="F16" s="8">
        <f aca="true" t="shared" si="5" ref="F16:F47">F15*(1-2*K)+(E15+G15)*K</f>
        <v>206.66666666666669</v>
      </c>
      <c r="G16" s="8">
        <f aca="true" t="shared" si="6" ref="G16:G47">G15*(1-2*K)+(F15+H15)*K</f>
        <v>300</v>
      </c>
      <c r="H16" s="8">
        <f aca="true" t="shared" si="7" ref="H16:H47">H15*(1-2*K)+(G15+I15)*K</f>
        <v>300</v>
      </c>
      <c r="I16" s="9">
        <f aca="true" t="shared" si="8" ref="I16:I47">I15*(1-2*K)+(H15+J15)*K</f>
        <v>300</v>
      </c>
      <c r="J16" s="8">
        <f aca="true" t="shared" si="9" ref="J16:J47">J15*(1-2*K)+(I15+K15)*K</f>
        <v>300</v>
      </c>
      <c r="K16" s="8">
        <f aca="true" t="shared" si="10" ref="K16:K47">K15*(1-2*K)+(J15+L15)*K</f>
        <v>300</v>
      </c>
      <c r="L16" s="8">
        <f aca="true" t="shared" si="11" ref="L16:L47">L15*(1-2*K)+(K15+M15)*K</f>
        <v>206.66666666666669</v>
      </c>
      <c r="M16" s="5">
        <f t="shared" si="4"/>
        <v>20</v>
      </c>
    </row>
    <row r="17" spans="2:13" ht="12.75">
      <c r="B17">
        <v>2</v>
      </c>
      <c r="C17">
        <f t="shared" si="1"/>
        <v>400</v>
      </c>
      <c r="E17" s="5">
        <f t="shared" si="2"/>
        <v>20</v>
      </c>
      <c r="F17" s="8">
        <f t="shared" si="5"/>
        <v>175.55555555555554</v>
      </c>
      <c r="G17" s="8">
        <f t="shared" si="6"/>
        <v>268.8888888888889</v>
      </c>
      <c r="H17" s="8">
        <f t="shared" si="7"/>
        <v>300</v>
      </c>
      <c r="I17" s="9">
        <f t="shared" si="8"/>
        <v>300</v>
      </c>
      <c r="J17" s="8">
        <f t="shared" si="9"/>
        <v>300</v>
      </c>
      <c r="K17" s="8">
        <f t="shared" si="10"/>
        <v>268.8888888888889</v>
      </c>
      <c r="L17" s="8">
        <f t="shared" si="11"/>
        <v>175.55555555555554</v>
      </c>
      <c r="M17" s="5">
        <f t="shared" si="4"/>
        <v>20</v>
      </c>
    </row>
    <row r="18" spans="2:13" ht="12.75">
      <c r="B18">
        <v>3</v>
      </c>
      <c r="C18">
        <f t="shared" si="1"/>
        <v>600</v>
      </c>
      <c r="E18" s="5">
        <f t="shared" si="2"/>
        <v>20</v>
      </c>
      <c r="F18" s="8">
        <f t="shared" si="5"/>
        <v>154.81481481481484</v>
      </c>
      <c r="G18" s="8">
        <f t="shared" si="6"/>
        <v>248.14814814814815</v>
      </c>
      <c r="H18" s="8">
        <f t="shared" si="7"/>
        <v>289.6296296296296</v>
      </c>
      <c r="I18" s="9">
        <f t="shared" si="8"/>
        <v>300</v>
      </c>
      <c r="J18" s="8">
        <f t="shared" si="9"/>
        <v>289.6296296296296</v>
      </c>
      <c r="K18" s="8">
        <f t="shared" si="10"/>
        <v>248.14814814814815</v>
      </c>
      <c r="L18" s="8">
        <f t="shared" si="11"/>
        <v>154.81481481481484</v>
      </c>
      <c r="M18" s="5">
        <f t="shared" si="4"/>
        <v>20</v>
      </c>
    </row>
    <row r="19" spans="2:13" ht="12.75">
      <c r="B19">
        <v>4</v>
      </c>
      <c r="C19">
        <f t="shared" si="1"/>
        <v>800</v>
      </c>
      <c r="E19" s="5">
        <f t="shared" si="2"/>
        <v>20</v>
      </c>
      <c r="F19" s="8">
        <f t="shared" si="5"/>
        <v>140.98765432098764</v>
      </c>
      <c r="G19" s="8">
        <f t="shared" si="6"/>
        <v>230.8641975308642</v>
      </c>
      <c r="H19" s="8">
        <f t="shared" si="7"/>
        <v>279.25925925925924</v>
      </c>
      <c r="I19" s="9">
        <f t="shared" si="8"/>
        <v>293.08641975308643</v>
      </c>
      <c r="J19" s="8">
        <f t="shared" si="9"/>
        <v>279.25925925925924</v>
      </c>
      <c r="K19" s="8">
        <f t="shared" si="10"/>
        <v>230.8641975308642</v>
      </c>
      <c r="L19" s="8">
        <f t="shared" si="11"/>
        <v>140.98765432098764</v>
      </c>
      <c r="M19" s="5">
        <f t="shared" si="4"/>
        <v>20</v>
      </c>
    </row>
    <row r="20" spans="2:13" ht="12.75">
      <c r="B20">
        <v>5</v>
      </c>
      <c r="C20">
        <f t="shared" si="1"/>
        <v>1000</v>
      </c>
      <c r="E20" s="5">
        <f t="shared" si="2"/>
        <v>20</v>
      </c>
      <c r="F20" s="8">
        <f t="shared" si="5"/>
        <v>130.61728395061726</v>
      </c>
      <c r="G20" s="8">
        <f t="shared" si="6"/>
        <v>217.037037037037</v>
      </c>
      <c r="H20" s="8">
        <f t="shared" si="7"/>
        <v>267.7366255144033</v>
      </c>
      <c r="I20" s="9">
        <f t="shared" si="8"/>
        <v>283.86831275720164</v>
      </c>
      <c r="J20" s="8">
        <f t="shared" si="9"/>
        <v>267.7366255144033</v>
      </c>
      <c r="K20" s="8">
        <f t="shared" si="10"/>
        <v>217.037037037037</v>
      </c>
      <c r="L20" s="8">
        <f t="shared" si="11"/>
        <v>130.61728395061726</v>
      </c>
      <c r="M20" s="5">
        <f t="shared" si="4"/>
        <v>20</v>
      </c>
    </row>
    <row r="21" spans="2:13" ht="12.75">
      <c r="B21">
        <v>6</v>
      </c>
      <c r="C21">
        <f t="shared" si="1"/>
        <v>1200</v>
      </c>
      <c r="E21" s="5">
        <f t="shared" si="2"/>
        <v>20</v>
      </c>
      <c r="F21" s="8">
        <f t="shared" si="5"/>
        <v>122.55144032921808</v>
      </c>
      <c r="G21" s="8">
        <f t="shared" si="6"/>
        <v>205.13031550068587</v>
      </c>
      <c r="H21" s="8">
        <f t="shared" si="7"/>
        <v>256.2139917695473</v>
      </c>
      <c r="I21" s="9">
        <f t="shared" si="8"/>
        <v>273.1138545953361</v>
      </c>
      <c r="J21" s="8">
        <f t="shared" si="9"/>
        <v>256.2139917695473</v>
      </c>
      <c r="K21" s="8">
        <f t="shared" si="10"/>
        <v>205.13031550068587</v>
      </c>
      <c r="L21" s="8">
        <f t="shared" si="11"/>
        <v>122.55144032921808</v>
      </c>
      <c r="M21" s="5">
        <f t="shared" si="4"/>
        <v>20</v>
      </c>
    </row>
    <row r="22" spans="2:13" ht="12.75">
      <c r="B22">
        <v>7</v>
      </c>
      <c r="C22">
        <f t="shared" si="1"/>
        <v>1400</v>
      </c>
      <c r="E22" s="5">
        <f t="shared" si="2"/>
        <v>20</v>
      </c>
      <c r="F22" s="8">
        <f t="shared" si="5"/>
        <v>115.89391860996798</v>
      </c>
      <c r="G22" s="8">
        <f t="shared" si="6"/>
        <v>194.63191586648372</v>
      </c>
      <c r="H22" s="8">
        <f t="shared" si="7"/>
        <v>244.8193872885231</v>
      </c>
      <c r="I22" s="9">
        <f t="shared" si="8"/>
        <v>261.8472793781435</v>
      </c>
      <c r="J22" s="8">
        <f t="shared" si="9"/>
        <v>244.8193872885231</v>
      </c>
      <c r="K22" s="8">
        <f t="shared" si="10"/>
        <v>194.63191586648372</v>
      </c>
      <c r="L22" s="8">
        <f t="shared" si="11"/>
        <v>115.89391860996798</v>
      </c>
      <c r="M22" s="5">
        <f t="shared" si="4"/>
        <v>20</v>
      </c>
    </row>
    <row r="23" spans="2:13" ht="12.75">
      <c r="B23">
        <v>8</v>
      </c>
      <c r="C23">
        <f t="shared" si="1"/>
        <v>1600</v>
      </c>
      <c r="E23" s="5">
        <f t="shared" si="2"/>
        <v>20</v>
      </c>
      <c r="F23" s="8">
        <f t="shared" si="5"/>
        <v>110.17527815881724</v>
      </c>
      <c r="G23" s="8">
        <f t="shared" si="6"/>
        <v>185.11507392165828</v>
      </c>
      <c r="H23" s="8">
        <f t="shared" si="7"/>
        <v>233.76619417771678</v>
      </c>
      <c r="I23" s="9">
        <f t="shared" si="8"/>
        <v>250.4953513183966</v>
      </c>
      <c r="J23" s="8">
        <f t="shared" si="9"/>
        <v>233.76619417771678</v>
      </c>
      <c r="K23" s="8">
        <f t="shared" si="10"/>
        <v>185.11507392165828</v>
      </c>
      <c r="L23" s="8">
        <f t="shared" si="11"/>
        <v>110.17527815881724</v>
      </c>
      <c r="M23" s="5">
        <f t="shared" si="4"/>
        <v>20</v>
      </c>
    </row>
    <row r="24" spans="2:13" ht="12.75">
      <c r="B24">
        <v>9</v>
      </c>
      <c r="C24">
        <f t="shared" si="1"/>
        <v>1800</v>
      </c>
      <c r="E24" s="5">
        <f t="shared" si="2"/>
        <v>20</v>
      </c>
      <c r="F24" s="8">
        <f t="shared" si="5"/>
        <v>105.09678402682516</v>
      </c>
      <c r="G24" s="8">
        <f t="shared" si="6"/>
        <v>176.3521820860641</v>
      </c>
      <c r="H24" s="8">
        <f t="shared" si="7"/>
        <v>223.1255398059239</v>
      </c>
      <c r="I24" s="9">
        <f t="shared" si="8"/>
        <v>239.34257989127673</v>
      </c>
      <c r="J24" s="8">
        <f t="shared" si="9"/>
        <v>223.1255398059239</v>
      </c>
      <c r="K24" s="8">
        <f t="shared" si="10"/>
        <v>176.3521820860641</v>
      </c>
      <c r="L24" s="8">
        <f t="shared" si="11"/>
        <v>105.09678402682516</v>
      </c>
      <c r="M24" s="5">
        <f t="shared" si="4"/>
        <v>20</v>
      </c>
    </row>
    <row r="25" spans="2:13" ht="12.75">
      <c r="B25">
        <v>10</v>
      </c>
      <c r="C25">
        <f t="shared" si="1"/>
        <v>2000</v>
      </c>
      <c r="E25" s="5">
        <f t="shared" si="2"/>
        <v>20</v>
      </c>
      <c r="F25" s="8">
        <f t="shared" si="5"/>
        <v>100.48298870429642</v>
      </c>
      <c r="G25" s="8">
        <f t="shared" si="6"/>
        <v>168.19150197293771</v>
      </c>
      <c r="H25" s="8">
        <f t="shared" si="7"/>
        <v>212.94010059442155</v>
      </c>
      <c r="I25" s="9">
        <f t="shared" si="8"/>
        <v>228.53121983437484</v>
      </c>
      <c r="J25" s="8">
        <f t="shared" si="9"/>
        <v>212.94010059442155</v>
      </c>
      <c r="K25" s="8">
        <f t="shared" si="10"/>
        <v>168.19150197293771</v>
      </c>
      <c r="L25" s="8">
        <f t="shared" si="11"/>
        <v>100.48298870429642</v>
      </c>
      <c r="M25" s="5">
        <f t="shared" si="4"/>
        <v>20</v>
      </c>
    </row>
    <row r="26" spans="2:13" ht="12.75">
      <c r="B26">
        <v>11</v>
      </c>
      <c r="C26">
        <f t="shared" si="1"/>
        <v>2200</v>
      </c>
      <c r="E26" s="5">
        <f t="shared" si="2"/>
        <v>20</v>
      </c>
      <c r="F26" s="8">
        <f t="shared" si="5"/>
        <v>96.22483022574471</v>
      </c>
      <c r="G26" s="8">
        <f t="shared" si="6"/>
        <v>160.5381970905519</v>
      </c>
      <c r="H26" s="8">
        <f t="shared" si="7"/>
        <v>203.22094080057803</v>
      </c>
      <c r="I26" s="9">
        <f t="shared" si="8"/>
        <v>218.13714034107267</v>
      </c>
      <c r="J26" s="8">
        <f t="shared" si="9"/>
        <v>203.22094080057803</v>
      </c>
      <c r="K26" s="8">
        <f t="shared" si="10"/>
        <v>160.5381970905519</v>
      </c>
      <c r="L26" s="8">
        <f t="shared" si="11"/>
        <v>96.22483022574471</v>
      </c>
      <c r="M26" s="5">
        <f t="shared" si="4"/>
        <v>20</v>
      </c>
    </row>
    <row r="27" spans="2:13" ht="12.75">
      <c r="B27">
        <v>12</v>
      </c>
      <c r="C27">
        <f t="shared" si="1"/>
        <v>2400</v>
      </c>
      <c r="E27" s="5">
        <f t="shared" si="2"/>
        <v>20</v>
      </c>
      <c r="F27" s="8">
        <f t="shared" si="5"/>
        <v>92.25434243876555</v>
      </c>
      <c r="G27" s="8">
        <f t="shared" si="6"/>
        <v>153.32798937229154</v>
      </c>
      <c r="H27" s="8">
        <f t="shared" si="7"/>
        <v>193.96542607740088</v>
      </c>
      <c r="I27" s="9">
        <f t="shared" si="8"/>
        <v>208.19300731407625</v>
      </c>
      <c r="J27" s="8">
        <f t="shared" si="9"/>
        <v>193.96542607740088</v>
      </c>
      <c r="K27" s="8">
        <f t="shared" si="10"/>
        <v>153.32798937229154</v>
      </c>
      <c r="L27" s="8">
        <f t="shared" si="11"/>
        <v>92.25434243876555</v>
      </c>
      <c r="M27" s="5">
        <f t="shared" si="4"/>
        <v>20</v>
      </c>
    </row>
    <row r="28" spans="2:13" ht="12.75">
      <c r="B28">
        <v>13</v>
      </c>
      <c r="C28">
        <f t="shared" si="1"/>
        <v>2600</v>
      </c>
      <c r="E28" s="5">
        <f t="shared" si="2"/>
        <v>20</v>
      </c>
      <c r="F28" s="8">
        <f t="shared" si="5"/>
        <v>88.52744393701903</v>
      </c>
      <c r="G28" s="8">
        <f t="shared" si="6"/>
        <v>146.51591929615267</v>
      </c>
      <c r="H28" s="8">
        <f t="shared" si="7"/>
        <v>185.16214092125622</v>
      </c>
      <c r="I28" s="9">
        <f t="shared" si="8"/>
        <v>198.70795315629266</v>
      </c>
      <c r="J28" s="8">
        <f t="shared" si="9"/>
        <v>185.16214092125622</v>
      </c>
      <c r="K28" s="8">
        <f t="shared" si="10"/>
        <v>146.51591929615267</v>
      </c>
      <c r="L28" s="8">
        <f t="shared" si="11"/>
        <v>88.52744393701903</v>
      </c>
      <c r="M28" s="5">
        <f t="shared" si="4"/>
        <v>20</v>
      </c>
    </row>
    <row r="29" spans="2:13" ht="12.75">
      <c r="B29">
        <v>14</v>
      </c>
      <c r="C29">
        <f t="shared" si="1"/>
        <v>2800</v>
      </c>
      <c r="E29" s="5">
        <f t="shared" si="2"/>
        <v>20</v>
      </c>
      <c r="F29" s="8">
        <f t="shared" si="5"/>
        <v>85.01445441105723</v>
      </c>
      <c r="G29" s="8">
        <f t="shared" si="6"/>
        <v>140.06850138480928</v>
      </c>
      <c r="H29" s="8">
        <f t="shared" si="7"/>
        <v>176.79533779123386</v>
      </c>
      <c r="I29" s="9">
        <f t="shared" si="8"/>
        <v>189.67741166626837</v>
      </c>
      <c r="J29" s="8">
        <f t="shared" si="9"/>
        <v>176.79533779123386</v>
      </c>
      <c r="K29" s="8">
        <f t="shared" si="10"/>
        <v>140.06850138480928</v>
      </c>
      <c r="L29" s="8">
        <f t="shared" si="11"/>
        <v>85.01445441105723</v>
      </c>
      <c r="M29" s="5">
        <f t="shared" si="4"/>
        <v>20</v>
      </c>
    </row>
    <row r="30" spans="2:13" ht="12.75">
      <c r="B30">
        <v>15</v>
      </c>
      <c r="C30">
        <f t="shared" si="1"/>
        <v>3000</v>
      </c>
      <c r="E30" s="5">
        <f t="shared" si="2"/>
        <v>20</v>
      </c>
      <c r="F30" s="8">
        <f t="shared" si="5"/>
        <v>81.69431859862217</v>
      </c>
      <c r="G30" s="8">
        <f t="shared" si="6"/>
        <v>133.95943119570012</v>
      </c>
      <c r="H30" s="8">
        <f t="shared" si="7"/>
        <v>168.84708361410384</v>
      </c>
      <c r="I30" s="9">
        <f t="shared" si="8"/>
        <v>181.08936241624536</v>
      </c>
      <c r="J30" s="8">
        <f t="shared" si="9"/>
        <v>168.84708361410384</v>
      </c>
      <c r="K30" s="8">
        <f t="shared" si="10"/>
        <v>133.95943119570012</v>
      </c>
      <c r="L30" s="8">
        <f t="shared" si="11"/>
        <v>81.69431859862217</v>
      </c>
      <c r="M30" s="5">
        <f t="shared" si="4"/>
        <v>20</v>
      </c>
    </row>
    <row r="31" spans="2:13" ht="12.75">
      <c r="B31">
        <v>16</v>
      </c>
      <c r="C31">
        <f t="shared" si="1"/>
        <v>3200</v>
      </c>
      <c r="E31" s="5">
        <f t="shared" si="2"/>
        <v>20</v>
      </c>
      <c r="F31" s="8">
        <f t="shared" si="5"/>
        <v>78.55124993144076</v>
      </c>
      <c r="G31" s="8">
        <f t="shared" si="6"/>
        <v>128.16694446947537</v>
      </c>
      <c r="H31" s="8">
        <f t="shared" si="7"/>
        <v>161.29862574201644</v>
      </c>
      <c r="I31" s="9">
        <f t="shared" si="8"/>
        <v>172.92784321481767</v>
      </c>
      <c r="J31" s="8">
        <f t="shared" si="9"/>
        <v>161.29862574201644</v>
      </c>
      <c r="K31" s="8">
        <f t="shared" si="10"/>
        <v>128.16694446947537</v>
      </c>
      <c r="L31" s="8">
        <f t="shared" si="11"/>
        <v>78.55124993144076</v>
      </c>
      <c r="M31" s="5">
        <f t="shared" si="4"/>
        <v>20</v>
      </c>
    </row>
    <row r="32" spans="2:13" ht="12.75">
      <c r="B32">
        <v>17</v>
      </c>
      <c r="C32">
        <f t="shared" si="1"/>
        <v>3400</v>
      </c>
      <c r="E32" s="5">
        <f t="shared" si="2"/>
        <v>20</v>
      </c>
      <c r="F32" s="8">
        <f t="shared" si="5"/>
        <v>75.57273146697204</v>
      </c>
      <c r="G32" s="8">
        <f t="shared" si="6"/>
        <v>122.67227338097751</v>
      </c>
      <c r="H32" s="8">
        <f t="shared" si="7"/>
        <v>154.13113780876984</v>
      </c>
      <c r="I32" s="9">
        <f t="shared" si="8"/>
        <v>165.1750315662835</v>
      </c>
      <c r="J32" s="8">
        <f t="shared" si="9"/>
        <v>154.13113780876984</v>
      </c>
      <c r="K32" s="8">
        <f t="shared" si="10"/>
        <v>122.67227338097751</v>
      </c>
      <c r="L32" s="8">
        <f t="shared" si="11"/>
        <v>75.57273146697204</v>
      </c>
      <c r="M32" s="5">
        <f t="shared" si="4"/>
        <v>20</v>
      </c>
    </row>
    <row r="33" spans="2:13" ht="12.75">
      <c r="B33">
        <v>18</v>
      </c>
      <c r="C33">
        <f t="shared" si="1"/>
        <v>3600</v>
      </c>
      <c r="E33" s="5">
        <f t="shared" si="2"/>
        <v>20</v>
      </c>
      <c r="F33" s="8">
        <f t="shared" si="5"/>
        <v>72.74833494931652</v>
      </c>
      <c r="G33" s="8">
        <f t="shared" si="6"/>
        <v>117.45871421890647</v>
      </c>
      <c r="H33" s="8">
        <f t="shared" si="7"/>
        <v>147.32614758534362</v>
      </c>
      <c r="I33" s="9">
        <f t="shared" si="8"/>
        <v>157.81243572794105</v>
      </c>
      <c r="J33" s="8">
        <f t="shared" si="9"/>
        <v>147.32614758534362</v>
      </c>
      <c r="K33" s="8">
        <f t="shared" si="10"/>
        <v>117.45871421890647</v>
      </c>
      <c r="L33" s="8">
        <f t="shared" si="11"/>
        <v>72.74833494931652</v>
      </c>
      <c r="M33" s="5">
        <f t="shared" si="4"/>
        <v>20</v>
      </c>
    </row>
    <row r="34" spans="2:13" ht="12.75">
      <c r="B34">
        <v>19</v>
      </c>
      <c r="C34">
        <f t="shared" si="1"/>
        <v>3800</v>
      </c>
      <c r="E34" s="5">
        <f t="shared" si="2"/>
        <v>20</v>
      </c>
      <c r="F34" s="8">
        <f t="shared" si="5"/>
        <v>70.06901638940766</v>
      </c>
      <c r="G34" s="8">
        <f t="shared" si="6"/>
        <v>112.51106558452221</v>
      </c>
      <c r="H34" s="8">
        <f t="shared" si="7"/>
        <v>140.8657658440637</v>
      </c>
      <c r="I34" s="9">
        <f t="shared" si="8"/>
        <v>150.82157696620942</v>
      </c>
      <c r="J34" s="8">
        <f t="shared" si="9"/>
        <v>140.8657658440637</v>
      </c>
      <c r="K34" s="8">
        <f t="shared" si="10"/>
        <v>112.51106558452221</v>
      </c>
      <c r="L34" s="8">
        <f t="shared" si="11"/>
        <v>70.06901638940766</v>
      </c>
      <c r="M34" s="5">
        <f t="shared" si="4"/>
        <v>20</v>
      </c>
    </row>
    <row r="35" spans="2:13" ht="12.75">
      <c r="B35">
        <v>20</v>
      </c>
      <c r="C35">
        <f t="shared" si="1"/>
        <v>4000</v>
      </c>
      <c r="E35" s="5">
        <f t="shared" si="2"/>
        <v>20</v>
      </c>
      <c r="F35" s="8">
        <f t="shared" si="5"/>
        <v>67.52669399130997</v>
      </c>
      <c r="G35" s="8">
        <f t="shared" si="6"/>
        <v>107.81528260599785</v>
      </c>
      <c r="H35" s="8">
        <f t="shared" si="7"/>
        <v>134.7328027982651</v>
      </c>
      <c r="I35" s="9">
        <f t="shared" si="8"/>
        <v>144.18436955144563</v>
      </c>
      <c r="J35" s="8">
        <f t="shared" si="9"/>
        <v>134.7328027982651</v>
      </c>
      <c r="K35" s="8">
        <f t="shared" si="10"/>
        <v>107.81528260599785</v>
      </c>
      <c r="L35" s="8">
        <f t="shared" si="11"/>
        <v>67.52669399130997</v>
      </c>
      <c r="M35" s="5">
        <f t="shared" si="4"/>
        <v>20</v>
      </c>
    </row>
    <row r="36" spans="2:13" ht="12.75">
      <c r="B36">
        <v>21</v>
      </c>
      <c r="C36">
        <f t="shared" si="1"/>
        <v>4200</v>
      </c>
      <c r="E36" s="5">
        <f t="shared" si="2"/>
        <v>20</v>
      </c>
      <c r="F36" s="8">
        <f t="shared" si="5"/>
        <v>65.1139921991026</v>
      </c>
      <c r="G36" s="8">
        <f t="shared" si="6"/>
        <v>103.35825979852432</v>
      </c>
      <c r="H36" s="8">
        <f t="shared" si="7"/>
        <v>128.9108183185695</v>
      </c>
      <c r="I36" s="9">
        <f t="shared" si="8"/>
        <v>137.8833250493253</v>
      </c>
      <c r="J36" s="8">
        <f t="shared" si="9"/>
        <v>128.9108183185695</v>
      </c>
      <c r="K36" s="8">
        <f t="shared" si="10"/>
        <v>103.35825979852432</v>
      </c>
      <c r="L36" s="8">
        <f t="shared" si="11"/>
        <v>65.1139921991026</v>
      </c>
      <c r="M36" s="5">
        <f t="shared" si="4"/>
        <v>20</v>
      </c>
    </row>
    <row r="37" spans="2:13" ht="12.75">
      <c r="B37">
        <v>22</v>
      </c>
      <c r="C37">
        <f t="shared" si="1"/>
        <v>4400</v>
      </c>
      <c r="E37" s="5">
        <f t="shared" si="2"/>
        <v>20</v>
      </c>
      <c r="F37" s="8">
        <f t="shared" si="5"/>
        <v>62.82408399920897</v>
      </c>
      <c r="G37" s="8">
        <f t="shared" si="6"/>
        <v>99.12769010539881</v>
      </c>
      <c r="H37" s="8">
        <f t="shared" si="7"/>
        <v>123.38413438880636</v>
      </c>
      <c r="I37" s="9">
        <f t="shared" si="8"/>
        <v>131.9016538954881</v>
      </c>
      <c r="J37" s="8">
        <f t="shared" si="9"/>
        <v>123.38413438880636</v>
      </c>
      <c r="K37" s="8">
        <f t="shared" si="10"/>
        <v>99.12769010539881</v>
      </c>
      <c r="L37" s="8">
        <f t="shared" si="11"/>
        <v>62.82408399920897</v>
      </c>
      <c r="M37" s="5">
        <f t="shared" si="4"/>
        <v>20</v>
      </c>
    </row>
    <row r="38" spans="2:13" ht="12.75">
      <c r="B38">
        <v>23</v>
      </c>
      <c r="C38">
        <f t="shared" si="1"/>
        <v>4600</v>
      </c>
      <c r="E38" s="5">
        <f t="shared" si="2"/>
        <v>20</v>
      </c>
      <c r="F38" s="8">
        <f t="shared" si="5"/>
        <v>60.6505913682026</v>
      </c>
      <c r="G38" s="8">
        <f t="shared" si="6"/>
        <v>95.11196949780472</v>
      </c>
      <c r="H38" s="8">
        <f t="shared" si="7"/>
        <v>118.13782612989775</v>
      </c>
      <c r="I38" s="9">
        <f t="shared" si="8"/>
        <v>126.22330755770027</v>
      </c>
      <c r="J38" s="8">
        <f t="shared" si="9"/>
        <v>118.13782612989775</v>
      </c>
      <c r="K38" s="8">
        <f t="shared" si="10"/>
        <v>95.11196949780472</v>
      </c>
      <c r="L38" s="8">
        <f t="shared" si="11"/>
        <v>60.6505913682026</v>
      </c>
      <c r="M38" s="5">
        <f t="shared" si="4"/>
        <v>20</v>
      </c>
    </row>
    <row r="39" spans="2:13" ht="12.75">
      <c r="B39">
        <v>24</v>
      </c>
      <c r="C39">
        <f t="shared" si="1"/>
        <v>4800</v>
      </c>
      <c r="E39" s="5">
        <f t="shared" si="2"/>
        <v>20</v>
      </c>
      <c r="F39" s="8">
        <f t="shared" si="5"/>
        <v>58.587520288669104</v>
      </c>
      <c r="G39" s="8">
        <f t="shared" si="6"/>
        <v>91.30012899863502</v>
      </c>
      <c r="H39" s="8">
        <f t="shared" si="7"/>
        <v>113.1577010618009</v>
      </c>
      <c r="I39" s="9">
        <f t="shared" si="8"/>
        <v>120.8329866058319</v>
      </c>
      <c r="J39" s="8">
        <f t="shared" si="9"/>
        <v>113.1577010618009</v>
      </c>
      <c r="K39" s="8">
        <f t="shared" si="10"/>
        <v>91.30012899863502</v>
      </c>
      <c r="L39" s="8">
        <f t="shared" si="11"/>
        <v>58.587520288669104</v>
      </c>
      <c r="M39" s="5">
        <f t="shared" si="4"/>
        <v>20</v>
      </c>
    </row>
    <row r="40" spans="2:13" ht="12.75">
      <c r="B40">
        <v>25</v>
      </c>
      <c r="C40">
        <f t="shared" si="1"/>
        <v>5000</v>
      </c>
      <c r="E40" s="5">
        <f t="shared" si="2"/>
        <v>20</v>
      </c>
      <c r="F40" s="8">
        <f t="shared" si="5"/>
        <v>56.629216429101376</v>
      </c>
      <c r="G40" s="8">
        <f t="shared" si="6"/>
        <v>87.68178344970168</v>
      </c>
      <c r="H40" s="8">
        <f t="shared" si="7"/>
        <v>108.43027222208929</v>
      </c>
      <c r="I40" s="9">
        <f t="shared" si="8"/>
        <v>115.7161295764779</v>
      </c>
      <c r="J40" s="8">
        <f t="shared" si="9"/>
        <v>108.43027222208929</v>
      </c>
      <c r="K40" s="8">
        <f t="shared" si="10"/>
        <v>87.68178344970168</v>
      </c>
      <c r="L40" s="8">
        <f t="shared" si="11"/>
        <v>56.629216429101376</v>
      </c>
      <c r="M40" s="5">
        <f t="shared" si="4"/>
        <v>20</v>
      </c>
    </row>
    <row r="41" spans="2:13" ht="12.75">
      <c r="B41">
        <v>26</v>
      </c>
      <c r="C41">
        <f t="shared" si="1"/>
        <v>5200</v>
      </c>
      <c r="E41" s="5">
        <f t="shared" si="2"/>
        <v>20</v>
      </c>
      <c r="F41" s="8">
        <f t="shared" si="5"/>
        <v>54.77033329293435</v>
      </c>
      <c r="G41" s="8">
        <f t="shared" si="6"/>
        <v>84.24709070029745</v>
      </c>
      <c r="H41" s="8">
        <f t="shared" si="7"/>
        <v>103.94272841608962</v>
      </c>
      <c r="I41" s="9">
        <f t="shared" si="8"/>
        <v>110.85889134021883</v>
      </c>
      <c r="J41" s="8">
        <f t="shared" si="9"/>
        <v>103.94272841608962</v>
      </c>
      <c r="K41" s="8">
        <f t="shared" si="10"/>
        <v>84.24709070029745</v>
      </c>
      <c r="L41" s="8">
        <f t="shared" si="11"/>
        <v>54.77033329293435</v>
      </c>
      <c r="M41" s="5">
        <f t="shared" si="4"/>
        <v>20</v>
      </c>
    </row>
    <row r="42" spans="2:13" ht="12.75">
      <c r="B42">
        <v>27</v>
      </c>
      <c r="C42">
        <f t="shared" si="1"/>
        <v>5400</v>
      </c>
      <c r="E42" s="5">
        <f t="shared" si="2"/>
        <v>20</v>
      </c>
      <c r="F42" s="8">
        <f t="shared" si="5"/>
        <v>53.00580799774393</v>
      </c>
      <c r="G42" s="8">
        <f t="shared" si="6"/>
        <v>80.98671746977381</v>
      </c>
      <c r="H42" s="8">
        <f t="shared" si="7"/>
        <v>99.68290348553529</v>
      </c>
      <c r="I42" s="9">
        <f t="shared" si="8"/>
        <v>106.24811605746602</v>
      </c>
      <c r="J42" s="8">
        <f t="shared" si="9"/>
        <v>99.68290348553529</v>
      </c>
      <c r="K42" s="8">
        <f t="shared" si="10"/>
        <v>80.98671746977381</v>
      </c>
      <c r="L42" s="8">
        <f t="shared" si="11"/>
        <v>53.00580799774393</v>
      </c>
      <c r="M42" s="5">
        <f t="shared" si="4"/>
        <v>20</v>
      </c>
    </row>
    <row r="43" spans="2:13" ht="12.75">
      <c r="B43">
        <v>28</v>
      </c>
      <c r="C43">
        <f t="shared" si="1"/>
        <v>5600</v>
      </c>
      <c r="E43" s="5">
        <f t="shared" si="2"/>
        <v>20</v>
      </c>
      <c r="F43" s="8">
        <f t="shared" si="5"/>
        <v>51.33084182250592</v>
      </c>
      <c r="G43" s="8">
        <f t="shared" si="6"/>
        <v>77.89180965101768</v>
      </c>
      <c r="H43" s="8">
        <f t="shared" si="7"/>
        <v>95.63924567092505</v>
      </c>
      <c r="I43" s="9">
        <f t="shared" si="8"/>
        <v>101.87130767617887</v>
      </c>
      <c r="J43" s="8">
        <f t="shared" si="9"/>
        <v>95.63924567092505</v>
      </c>
      <c r="K43" s="8">
        <f t="shared" si="10"/>
        <v>77.89180965101768</v>
      </c>
      <c r="L43" s="8">
        <f t="shared" si="11"/>
        <v>51.33084182250592</v>
      </c>
      <c r="M43" s="5">
        <f t="shared" si="4"/>
        <v>20</v>
      </c>
    </row>
    <row r="44" spans="2:13" ht="12.75">
      <c r="B44">
        <v>29</v>
      </c>
      <c r="C44">
        <f t="shared" si="1"/>
        <v>5800</v>
      </c>
      <c r="E44" s="5">
        <f t="shared" si="2"/>
        <v>20</v>
      </c>
      <c r="F44" s="8">
        <f t="shared" si="5"/>
        <v>49.74088382450786</v>
      </c>
      <c r="G44" s="8">
        <f t="shared" si="6"/>
        <v>74.95396571481622</v>
      </c>
      <c r="H44" s="8">
        <f t="shared" si="7"/>
        <v>91.80078766604053</v>
      </c>
      <c r="I44" s="9">
        <f t="shared" si="8"/>
        <v>97.71659967267632</v>
      </c>
      <c r="J44" s="8">
        <f t="shared" si="9"/>
        <v>91.80078766604053</v>
      </c>
      <c r="K44" s="8">
        <f t="shared" si="10"/>
        <v>74.95396571481622</v>
      </c>
      <c r="L44" s="8">
        <f t="shared" si="11"/>
        <v>49.74088382450786</v>
      </c>
      <c r="M44" s="5">
        <f t="shared" si="4"/>
        <v>20</v>
      </c>
    </row>
    <row r="45" spans="2:13" ht="12.75">
      <c r="B45">
        <v>30</v>
      </c>
      <c r="C45">
        <f t="shared" si="1"/>
        <v>6000</v>
      </c>
      <c r="E45" s="5">
        <f t="shared" si="2"/>
        <v>20</v>
      </c>
      <c r="F45" s="8">
        <f t="shared" si="5"/>
        <v>48.23161651310803</v>
      </c>
      <c r="G45" s="8">
        <f t="shared" si="6"/>
        <v>72.16521240178821</v>
      </c>
      <c r="H45" s="8">
        <f t="shared" si="7"/>
        <v>88.15711768451104</v>
      </c>
      <c r="I45" s="9">
        <f t="shared" si="8"/>
        <v>93.7727250015858</v>
      </c>
      <c r="J45" s="8">
        <f t="shared" si="9"/>
        <v>88.15711768451104</v>
      </c>
      <c r="K45" s="8">
        <f t="shared" si="10"/>
        <v>72.16521240178821</v>
      </c>
      <c r="L45" s="8">
        <f t="shared" si="11"/>
        <v>48.23161651310803</v>
      </c>
      <c r="M45" s="5">
        <f t="shared" si="4"/>
        <v>20</v>
      </c>
    </row>
    <row r="46" spans="2:13" ht="12.75">
      <c r="B46">
        <v>31</v>
      </c>
      <c r="C46">
        <f t="shared" si="1"/>
        <v>6200</v>
      </c>
      <c r="E46" s="5">
        <f t="shared" si="2"/>
        <v>20</v>
      </c>
      <c r="F46" s="8">
        <f t="shared" si="5"/>
        <v>46.79894297163208</v>
      </c>
      <c r="G46" s="8">
        <f t="shared" si="6"/>
        <v>69.51798219980243</v>
      </c>
      <c r="H46" s="8">
        <f t="shared" si="7"/>
        <v>84.69835169596169</v>
      </c>
      <c r="I46" s="9">
        <f t="shared" si="8"/>
        <v>90.02898679020262</v>
      </c>
      <c r="J46" s="8">
        <f t="shared" si="9"/>
        <v>84.69835169596169</v>
      </c>
      <c r="K46" s="8">
        <f t="shared" si="10"/>
        <v>69.51798219980243</v>
      </c>
      <c r="L46" s="8">
        <f t="shared" si="11"/>
        <v>46.79894297163208</v>
      </c>
      <c r="M46" s="5">
        <f t="shared" si="4"/>
        <v>20</v>
      </c>
    </row>
    <row r="47" spans="2:13" ht="12.75">
      <c r="B47">
        <v>32</v>
      </c>
      <c r="C47">
        <f aca="true" t="shared" si="12" ref="C47:C78">B47*Dtau</f>
        <v>6400</v>
      </c>
      <c r="E47" s="5">
        <f aca="true" t="shared" si="13" ref="E47:E75">Tinf</f>
        <v>20</v>
      </c>
      <c r="F47" s="8">
        <f t="shared" si="5"/>
        <v>45.43897505714484</v>
      </c>
      <c r="G47" s="8">
        <f t="shared" si="6"/>
        <v>67.00509228913207</v>
      </c>
      <c r="H47" s="8">
        <f t="shared" si="7"/>
        <v>81.41510689532225</v>
      </c>
      <c r="I47" s="9">
        <f t="shared" si="8"/>
        <v>86.47523006070867</v>
      </c>
      <c r="J47" s="8">
        <f t="shared" si="9"/>
        <v>81.41510689532225</v>
      </c>
      <c r="K47" s="8">
        <f t="shared" si="10"/>
        <v>67.00509228913207</v>
      </c>
      <c r="L47" s="8">
        <f t="shared" si="11"/>
        <v>45.43897505714484</v>
      </c>
      <c r="M47" s="5">
        <f aca="true" t="shared" si="14" ref="M47:M75">Tinf</f>
        <v>20</v>
      </c>
    </row>
    <row r="48" spans="2:13" ht="12.75">
      <c r="B48">
        <v>33</v>
      </c>
      <c r="C48">
        <f t="shared" si="12"/>
        <v>6600</v>
      </c>
      <c r="E48" s="5">
        <f t="shared" si="13"/>
        <v>20</v>
      </c>
      <c r="F48" s="8">
        <f aca="true" t="shared" si="15" ref="F48:F75">F47*(1-2*K)+(E47+G47)*K</f>
        <v>44.148022448758965</v>
      </c>
      <c r="G48" s="8">
        <f aca="true" t="shared" si="16" ref="G48:G75">G47*(1-2*K)+(F47+H47)*K</f>
        <v>64.61972474719971</v>
      </c>
      <c r="H48" s="8">
        <f aca="true" t="shared" si="17" ref="H48:H75">H47*(1-2*K)+(G47+I47)*K</f>
        <v>78.29847641505432</v>
      </c>
      <c r="I48" s="9">
        <f aca="true" t="shared" si="18" ref="I48:I75">I47*(1-2*K)+(H47+J47)*K</f>
        <v>83.10181461711772</v>
      </c>
      <c r="J48" s="8">
        <f aca="true" t="shared" si="19" ref="J48:J75">J47*(1-2*K)+(I47+K47)*K</f>
        <v>78.29847641505432</v>
      </c>
      <c r="K48" s="8">
        <f aca="true" t="shared" si="20" ref="K48:K75">K47*(1-2*K)+(J47+L47)*K</f>
        <v>64.61972474719971</v>
      </c>
      <c r="L48" s="8">
        <f aca="true" t="shared" si="21" ref="L48:L75">L47*(1-2*K)+(K47+M47)*K</f>
        <v>44.148022448758965</v>
      </c>
      <c r="M48" s="5">
        <f t="shared" si="14"/>
        <v>20</v>
      </c>
    </row>
    <row r="49" spans="2:13" ht="12.75">
      <c r="B49">
        <v>34</v>
      </c>
      <c r="C49">
        <f t="shared" si="12"/>
        <v>6800</v>
      </c>
      <c r="E49" s="5">
        <f t="shared" si="13"/>
        <v>20</v>
      </c>
      <c r="F49" s="8">
        <f t="shared" si="15"/>
        <v>42.92258239865289</v>
      </c>
      <c r="G49" s="8">
        <f t="shared" si="16"/>
        <v>62.35540787033767</v>
      </c>
      <c r="H49" s="8">
        <f t="shared" si="17"/>
        <v>75.34000525979059</v>
      </c>
      <c r="I49" s="9">
        <f t="shared" si="18"/>
        <v>79.89958914907547</v>
      </c>
      <c r="J49" s="8">
        <f t="shared" si="19"/>
        <v>75.34000525979059</v>
      </c>
      <c r="K49" s="8">
        <f t="shared" si="20"/>
        <v>62.35540787033767</v>
      </c>
      <c r="L49" s="8">
        <f t="shared" si="21"/>
        <v>42.92258239865289</v>
      </c>
      <c r="M49" s="5">
        <f t="shared" si="14"/>
        <v>20</v>
      </c>
    </row>
    <row r="50" spans="2:13" ht="12.75">
      <c r="B50">
        <v>35</v>
      </c>
      <c r="C50">
        <f t="shared" si="12"/>
        <v>7000</v>
      </c>
      <c r="E50" s="5">
        <f t="shared" si="13"/>
        <v>20</v>
      </c>
      <c r="F50" s="8">
        <f t="shared" si="15"/>
        <v>41.75933008966352</v>
      </c>
      <c r="G50" s="8">
        <f t="shared" si="16"/>
        <v>60.20599850959371</v>
      </c>
      <c r="H50" s="8">
        <f t="shared" si="17"/>
        <v>72.53166742640124</v>
      </c>
      <c r="I50" s="9">
        <f t="shared" si="18"/>
        <v>76.85986655621889</v>
      </c>
      <c r="J50" s="8">
        <f t="shared" si="19"/>
        <v>72.53166742640124</v>
      </c>
      <c r="K50" s="8">
        <f t="shared" si="20"/>
        <v>60.20599850959371</v>
      </c>
      <c r="L50" s="8">
        <f t="shared" si="21"/>
        <v>41.75933008966352</v>
      </c>
      <c r="M50" s="5">
        <f t="shared" si="14"/>
        <v>20</v>
      </c>
    </row>
    <row r="51" spans="2:13" ht="12.75">
      <c r="B51">
        <v>36</v>
      </c>
      <c r="C51">
        <f t="shared" si="12"/>
        <v>7200</v>
      </c>
      <c r="E51" s="5">
        <f t="shared" si="13"/>
        <v>20</v>
      </c>
      <c r="F51" s="8">
        <f t="shared" si="15"/>
        <v>40.65510953308574</v>
      </c>
      <c r="G51" s="8">
        <f t="shared" si="16"/>
        <v>58.165665341886154</v>
      </c>
      <c r="H51" s="8">
        <f t="shared" si="17"/>
        <v>69.86584416407129</v>
      </c>
      <c r="I51" s="9">
        <f t="shared" si="18"/>
        <v>73.9744004696738</v>
      </c>
      <c r="J51" s="8">
        <f t="shared" si="19"/>
        <v>69.86584416407129</v>
      </c>
      <c r="K51" s="8">
        <f t="shared" si="20"/>
        <v>58.165665341886154</v>
      </c>
      <c r="L51" s="8">
        <f t="shared" si="21"/>
        <v>40.65510953308574</v>
      </c>
      <c r="M51" s="5">
        <f t="shared" si="14"/>
        <v>20</v>
      </c>
    </row>
    <row r="52" spans="2:13" ht="12.75">
      <c r="B52">
        <v>37</v>
      </c>
      <c r="C52">
        <f t="shared" si="12"/>
        <v>7400</v>
      </c>
      <c r="E52" s="5">
        <f t="shared" si="13"/>
        <v>20</v>
      </c>
      <c r="F52" s="8">
        <f t="shared" si="15"/>
        <v>39.606924958323965</v>
      </c>
      <c r="G52" s="8">
        <f t="shared" si="16"/>
        <v>56.22887301301439</v>
      </c>
      <c r="H52" s="8">
        <f t="shared" si="17"/>
        <v>67.33530332521042</v>
      </c>
      <c r="I52" s="9">
        <f t="shared" si="18"/>
        <v>71.23536293260545</v>
      </c>
      <c r="J52" s="8">
        <f t="shared" si="19"/>
        <v>67.33530332521042</v>
      </c>
      <c r="K52" s="8">
        <f t="shared" si="20"/>
        <v>56.22887301301439</v>
      </c>
      <c r="L52" s="8">
        <f t="shared" si="21"/>
        <v>39.606924958323965</v>
      </c>
      <c r="M52" s="5">
        <f t="shared" si="14"/>
        <v>20</v>
      </c>
    </row>
    <row r="53" spans="2:13" ht="12.75">
      <c r="B53">
        <v>38</v>
      </c>
      <c r="C53">
        <f t="shared" si="12"/>
        <v>7600</v>
      </c>
      <c r="E53" s="5">
        <f t="shared" si="13"/>
        <v>20</v>
      </c>
      <c r="F53" s="8">
        <f t="shared" si="15"/>
        <v>38.61193265711279</v>
      </c>
      <c r="G53" s="8">
        <f t="shared" si="16"/>
        <v>54.390367098849595</v>
      </c>
      <c r="H53" s="8">
        <f t="shared" si="17"/>
        <v>64.93317975694342</v>
      </c>
      <c r="I53" s="9">
        <f t="shared" si="18"/>
        <v>68.63532319434209</v>
      </c>
      <c r="J53" s="8">
        <f t="shared" si="19"/>
        <v>64.93317975694342</v>
      </c>
      <c r="K53" s="8">
        <f t="shared" si="20"/>
        <v>54.390367098849595</v>
      </c>
      <c r="L53" s="8">
        <f t="shared" si="21"/>
        <v>38.61193265711279</v>
      </c>
      <c r="M53" s="5">
        <f t="shared" si="14"/>
        <v>20</v>
      </c>
    </row>
    <row r="54" spans="2:13" ht="12.75">
      <c r="B54">
        <v>39</v>
      </c>
      <c r="C54">
        <f t="shared" si="12"/>
        <v>7800</v>
      </c>
      <c r="E54" s="5">
        <f t="shared" si="13"/>
        <v>20</v>
      </c>
      <c r="F54" s="8">
        <f t="shared" si="15"/>
        <v>37.66743325198746</v>
      </c>
      <c r="G54" s="8">
        <f t="shared" si="16"/>
        <v>52.64515983763526</v>
      </c>
      <c r="H54" s="8">
        <f t="shared" si="17"/>
        <v>62.65295668337836</v>
      </c>
      <c r="I54" s="9">
        <f t="shared" si="18"/>
        <v>66.16722756940965</v>
      </c>
      <c r="J54" s="8">
        <f t="shared" si="19"/>
        <v>62.65295668337836</v>
      </c>
      <c r="K54" s="8">
        <f t="shared" si="20"/>
        <v>52.64515983763526</v>
      </c>
      <c r="L54" s="8">
        <f t="shared" si="21"/>
        <v>37.66743325198746</v>
      </c>
      <c r="M54" s="5">
        <f t="shared" si="14"/>
        <v>20</v>
      </c>
    </row>
    <row r="55" spans="2:13" ht="12.75">
      <c r="B55">
        <v>40</v>
      </c>
      <c r="C55">
        <f t="shared" si="12"/>
        <v>8000</v>
      </c>
      <c r="E55" s="5">
        <f t="shared" si="13"/>
        <v>20</v>
      </c>
      <c r="F55" s="8">
        <f t="shared" si="15"/>
        <v>36.77086436320757</v>
      </c>
      <c r="G55" s="8">
        <f t="shared" si="16"/>
        <v>50.98851659100036</v>
      </c>
      <c r="H55" s="8">
        <f t="shared" si="17"/>
        <v>60.488448030141086</v>
      </c>
      <c r="I55" s="9">
        <f t="shared" si="18"/>
        <v>63.82438031205546</v>
      </c>
      <c r="J55" s="8">
        <f t="shared" si="19"/>
        <v>60.488448030141086</v>
      </c>
      <c r="K55" s="8">
        <f t="shared" si="20"/>
        <v>50.98851659100036</v>
      </c>
      <c r="L55" s="8">
        <f t="shared" si="21"/>
        <v>36.77086436320757</v>
      </c>
      <c r="M55" s="5">
        <f t="shared" si="14"/>
        <v>20</v>
      </c>
    </row>
    <row r="56" spans="2:13" ht="12.75">
      <c r="B56">
        <v>41</v>
      </c>
      <c r="C56">
        <f t="shared" si="12"/>
        <v>8200</v>
      </c>
      <c r="E56" s="5">
        <f t="shared" si="13"/>
        <v>20</v>
      </c>
      <c r="F56" s="8">
        <f t="shared" si="15"/>
        <v>35.91979365140264</v>
      </c>
      <c r="G56" s="8">
        <f t="shared" si="16"/>
        <v>49.41594299478301</v>
      </c>
      <c r="H56" s="8">
        <f t="shared" si="17"/>
        <v>58.43378164439897</v>
      </c>
      <c r="I56" s="9">
        <f t="shared" si="18"/>
        <v>61.60042545744588</v>
      </c>
      <c r="J56" s="8">
        <f t="shared" si="19"/>
        <v>58.43378164439897</v>
      </c>
      <c r="K56" s="8">
        <f t="shared" si="20"/>
        <v>49.41594299478301</v>
      </c>
      <c r="L56" s="8">
        <f t="shared" si="21"/>
        <v>35.91979365140264</v>
      </c>
      <c r="M56" s="5">
        <f t="shared" si="14"/>
        <v>20</v>
      </c>
    </row>
    <row r="57" spans="2:13" ht="12.75">
      <c r="B57">
        <v>42</v>
      </c>
      <c r="C57">
        <f t="shared" si="12"/>
        <v>8400</v>
      </c>
      <c r="E57" s="5">
        <f t="shared" si="13"/>
        <v>20</v>
      </c>
      <c r="F57" s="8">
        <f t="shared" si="15"/>
        <v>35.111912215395215</v>
      </c>
      <c r="G57" s="8">
        <f t="shared" si="16"/>
        <v>47.923172763528214</v>
      </c>
      <c r="H57" s="8">
        <f t="shared" si="17"/>
        <v>56.48338336554262</v>
      </c>
      <c r="I57" s="9">
        <f t="shared" si="18"/>
        <v>59.489329582081275</v>
      </c>
      <c r="J57" s="8">
        <f t="shared" si="19"/>
        <v>56.48338336554262</v>
      </c>
      <c r="K57" s="8">
        <f t="shared" si="20"/>
        <v>47.923172763528214</v>
      </c>
      <c r="L57" s="8">
        <f t="shared" si="21"/>
        <v>35.111912215395215</v>
      </c>
      <c r="M57" s="5">
        <f t="shared" si="14"/>
        <v>20</v>
      </c>
    </row>
    <row r="58" spans="2:13" ht="12.75">
      <c r="B58">
        <v>43</v>
      </c>
      <c r="C58">
        <f t="shared" si="12"/>
        <v>8600</v>
      </c>
      <c r="E58" s="5">
        <f t="shared" si="13"/>
        <v>20</v>
      </c>
      <c r="F58" s="8">
        <f t="shared" si="15"/>
        <v>34.34502832630781</v>
      </c>
      <c r="G58" s="8">
        <f t="shared" si="16"/>
        <v>46.50615611482202</v>
      </c>
      <c r="H58" s="8">
        <f t="shared" si="17"/>
        <v>54.63196190371737</v>
      </c>
      <c r="I58" s="9">
        <f t="shared" si="18"/>
        <v>57.485365437722166</v>
      </c>
      <c r="J58" s="8">
        <f t="shared" si="19"/>
        <v>54.63196190371737</v>
      </c>
      <c r="K58" s="8">
        <f t="shared" si="20"/>
        <v>46.50615611482202</v>
      </c>
      <c r="L58" s="8">
        <f t="shared" si="21"/>
        <v>34.34502832630781</v>
      </c>
      <c r="M58" s="5">
        <f t="shared" si="14"/>
        <v>20</v>
      </c>
    </row>
    <row r="59" spans="2:13" ht="12.75">
      <c r="B59">
        <v>44</v>
      </c>
      <c r="C59">
        <f t="shared" si="12"/>
        <v>8800</v>
      </c>
      <c r="E59" s="5">
        <f t="shared" si="13"/>
        <v>20</v>
      </c>
      <c r="F59" s="8">
        <f t="shared" si="15"/>
        <v>33.61706148037661</v>
      </c>
      <c r="G59" s="8">
        <f t="shared" si="16"/>
        <v>45.16104878161573</v>
      </c>
      <c r="H59" s="8">
        <f t="shared" si="17"/>
        <v>52.87449448542052</v>
      </c>
      <c r="I59" s="9">
        <f t="shared" si="18"/>
        <v>55.583096415052296</v>
      </c>
      <c r="J59" s="8">
        <f t="shared" si="19"/>
        <v>52.87449448542052</v>
      </c>
      <c r="K59" s="8">
        <f t="shared" si="20"/>
        <v>45.16104878161573</v>
      </c>
      <c r="L59" s="8">
        <f t="shared" si="21"/>
        <v>33.61706148037661</v>
      </c>
      <c r="M59" s="5">
        <f t="shared" si="14"/>
        <v>20</v>
      </c>
    </row>
    <row r="60" spans="2:13" ht="12.75">
      <c r="B60">
        <v>45</v>
      </c>
      <c r="C60">
        <f t="shared" si="12"/>
        <v>9000</v>
      </c>
      <c r="E60" s="5">
        <f t="shared" si="13"/>
        <v>20</v>
      </c>
      <c r="F60" s="8">
        <f t="shared" si="15"/>
        <v>32.92603675399745</v>
      </c>
      <c r="G60" s="8">
        <f t="shared" si="16"/>
        <v>43.88420158247096</v>
      </c>
      <c r="H60" s="8">
        <f t="shared" si="17"/>
        <v>51.20621322736285</v>
      </c>
      <c r="I60" s="9">
        <f t="shared" si="18"/>
        <v>53.77736179529778</v>
      </c>
      <c r="J60" s="8">
        <f t="shared" si="19"/>
        <v>51.20621322736285</v>
      </c>
      <c r="K60" s="8">
        <f t="shared" si="20"/>
        <v>43.88420158247096</v>
      </c>
      <c r="L60" s="8">
        <f t="shared" si="21"/>
        <v>32.92603675399745</v>
      </c>
      <c r="M60" s="5">
        <f t="shared" si="14"/>
        <v>20</v>
      </c>
    </row>
    <row r="61" spans="2:13" ht="12.75">
      <c r="B61">
        <v>46</v>
      </c>
      <c r="C61">
        <f t="shared" si="12"/>
        <v>9200</v>
      </c>
      <c r="E61" s="5">
        <f t="shared" si="13"/>
        <v>20</v>
      </c>
      <c r="F61" s="8">
        <f t="shared" si="15"/>
        <v>32.27007944548947</v>
      </c>
      <c r="G61" s="8">
        <f t="shared" si="16"/>
        <v>42.67215052127709</v>
      </c>
      <c r="H61" s="8">
        <f t="shared" si="17"/>
        <v>49.62259220171053</v>
      </c>
      <c r="I61" s="9">
        <f t="shared" si="18"/>
        <v>52.06326275000782</v>
      </c>
      <c r="J61" s="8">
        <f t="shared" si="19"/>
        <v>49.62259220171053</v>
      </c>
      <c r="K61" s="8">
        <f t="shared" si="20"/>
        <v>42.67215052127709</v>
      </c>
      <c r="L61" s="8">
        <f t="shared" si="21"/>
        <v>32.27007944548947</v>
      </c>
      <c r="M61" s="5">
        <f t="shared" si="14"/>
        <v>20</v>
      </c>
    </row>
    <row r="62" spans="2:13" ht="12.75">
      <c r="B62">
        <v>47</v>
      </c>
      <c r="C62">
        <f t="shared" si="12"/>
        <v>9400</v>
      </c>
      <c r="E62" s="5">
        <f t="shared" si="13"/>
        <v>20</v>
      </c>
      <c r="F62" s="8">
        <f t="shared" si="15"/>
        <v>31.64740998892219</v>
      </c>
      <c r="G62" s="8">
        <f t="shared" si="16"/>
        <v>41.52160738949237</v>
      </c>
      <c r="H62" s="8">
        <f t="shared" si="17"/>
        <v>48.11933515766515</v>
      </c>
      <c r="I62" s="9">
        <f t="shared" si="18"/>
        <v>50.43614905114296</v>
      </c>
      <c r="J62" s="8">
        <f t="shared" si="19"/>
        <v>48.11933515766515</v>
      </c>
      <c r="K62" s="8">
        <f t="shared" si="20"/>
        <v>41.52160738949237</v>
      </c>
      <c r="L62" s="8">
        <f t="shared" si="21"/>
        <v>31.64740998892219</v>
      </c>
      <c r="M62" s="5">
        <f t="shared" si="14"/>
        <v>20</v>
      </c>
    </row>
    <row r="63" spans="2:13" ht="12.75">
      <c r="B63">
        <v>48</v>
      </c>
      <c r="C63">
        <f t="shared" si="12"/>
        <v>9600</v>
      </c>
      <c r="E63" s="5">
        <f t="shared" si="13"/>
        <v>20</v>
      </c>
      <c r="F63" s="8">
        <f t="shared" si="15"/>
        <v>31.056339126138184</v>
      </c>
      <c r="G63" s="8">
        <f t="shared" si="16"/>
        <v>40.4294508453599</v>
      </c>
      <c r="H63" s="8">
        <f t="shared" si="17"/>
        <v>46.692363866100166</v>
      </c>
      <c r="I63" s="9">
        <f t="shared" si="18"/>
        <v>48.891606455491086</v>
      </c>
      <c r="J63" s="8">
        <f t="shared" si="19"/>
        <v>46.692363866100166</v>
      </c>
      <c r="K63" s="8">
        <f t="shared" si="20"/>
        <v>40.4294508453599</v>
      </c>
      <c r="L63" s="8">
        <f t="shared" si="21"/>
        <v>31.056339126138184</v>
      </c>
      <c r="M63" s="5">
        <f t="shared" si="14"/>
        <v>20</v>
      </c>
    </row>
    <row r="64" spans="2:13" ht="12.75">
      <c r="B64">
        <v>49</v>
      </c>
      <c r="C64">
        <f t="shared" si="12"/>
        <v>9800</v>
      </c>
      <c r="E64" s="5">
        <f t="shared" si="13"/>
        <v>20</v>
      </c>
      <c r="F64" s="8">
        <f t="shared" si="15"/>
        <v>30.495263323832695</v>
      </c>
      <c r="G64" s="8">
        <f t="shared" si="16"/>
        <v>39.39271794586608</v>
      </c>
      <c r="H64" s="8">
        <f t="shared" si="17"/>
        <v>45.33780705565039</v>
      </c>
      <c r="I64" s="9">
        <f t="shared" si="18"/>
        <v>47.42544472923048</v>
      </c>
      <c r="J64" s="8">
        <f t="shared" si="19"/>
        <v>45.33780705565039</v>
      </c>
      <c r="K64" s="8">
        <f t="shared" si="20"/>
        <v>39.39271794586608</v>
      </c>
      <c r="L64" s="8">
        <f t="shared" si="21"/>
        <v>30.495263323832695</v>
      </c>
      <c r="M64" s="5">
        <f t="shared" si="14"/>
        <v>20</v>
      </c>
    </row>
    <row r="65" spans="2:13" ht="12.75">
      <c r="B65">
        <v>50</v>
      </c>
      <c r="C65">
        <f t="shared" si="12"/>
        <v>10000</v>
      </c>
      <c r="E65" s="5">
        <f t="shared" si="13"/>
        <v>20</v>
      </c>
      <c r="F65" s="8">
        <f t="shared" si="15"/>
        <v>29.962660423232926</v>
      </c>
      <c r="G65" s="8">
        <f t="shared" si="16"/>
        <v>38.408596108449714</v>
      </c>
      <c r="H65" s="8">
        <f t="shared" si="17"/>
        <v>44.05198991024898</v>
      </c>
      <c r="I65" s="9">
        <f t="shared" si="18"/>
        <v>46.033686280177086</v>
      </c>
      <c r="J65" s="8">
        <f t="shared" si="19"/>
        <v>44.05198991024898</v>
      </c>
      <c r="K65" s="8">
        <f t="shared" si="20"/>
        <v>38.408596108449714</v>
      </c>
      <c r="L65" s="8">
        <f t="shared" si="21"/>
        <v>29.962660423232926</v>
      </c>
      <c r="M65" s="5">
        <f t="shared" si="14"/>
        <v>20</v>
      </c>
    </row>
    <row r="66" spans="2:13" ht="12.75">
      <c r="B66">
        <v>51</v>
      </c>
      <c r="C66">
        <f t="shared" si="12"/>
        <v>10200</v>
      </c>
      <c r="E66" s="5">
        <f t="shared" si="13"/>
        <v>20</v>
      </c>
      <c r="F66" s="8">
        <f t="shared" si="15"/>
        <v>29.45708551056088</v>
      </c>
      <c r="G66" s="8">
        <f t="shared" si="16"/>
        <v>37.47441548064387</v>
      </c>
      <c r="H66" s="8">
        <f t="shared" si="17"/>
        <v>42.831424099625266</v>
      </c>
      <c r="I66" s="9">
        <f t="shared" si="18"/>
        <v>44.71255536689168</v>
      </c>
      <c r="J66" s="8">
        <f t="shared" si="19"/>
        <v>42.831424099625266</v>
      </c>
      <c r="K66" s="8">
        <f t="shared" si="20"/>
        <v>37.47441548064387</v>
      </c>
      <c r="L66" s="8">
        <f t="shared" si="21"/>
        <v>29.45708551056088</v>
      </c>
      <c r="M66" s="5">
        <f t="shared" si="14"/>
        <v>20</v>
      </c>
    </row>
    <row r="67" spans="2:13" ht="12.75">
      <c r="B67">
        <v>52</v>
      </c>
      <c r="C67">
        <f t="shared" si="12"/>
        <v>10400</v>
      </c>
      <c r="E67" s="5">
        <f t="shared" si="13"/>
        <v>20</v>
      </c>
      <c r="F67" s="8">
        <f t="shared" si="15"/>
        <v>28.977166997068252</v>
      </c>
      <c r="G67" s="8">
        <f t="shared" si="16"/>
        <v>36.58764169694334</v>
      </c>
      <c r="H67" s="8">
        <f t="shared" si="17"/>
        <v>41.67279831572027</v>
      </c>
      <c r="I67" s="9">
        <f t="shared" si="18"/>
        <v>43.45846785538074</v>
      </c>
      <c r="J67" s="8">
        <f t="shared" si="19"/>
        <v>41.67279831572027</v>
      </c>
      <c r="K67" s="8">
        <f t="shared" si="20"/>
        <v>36.58764169694334</v>
      </c>
      <c r="L67" s="8">
        <f t="shared" si="21"/>
        <v>28.977166997068252</v>
      </c>
      <c r="M67" s="5">
        <f t="shared" si="14"/>
        <v>20</v>
      </c>
    </row>
    <row r="68" spans="2:13" ht="12.75">
      <c r="B68">
        <v>53</v>
      </c>
      <c r="C68">
        <f t="shared" si="12"/>
        <v>10600</v>
      </c>
      <c r="E68" s="5">
        <f t="shared" si="13"/>
        <v>20</v>
      </c>
      <c r="F68" s="8">
        <f t="shared" si="15"/>
        <v>28.521602898003863</v>
      </c>
      <c r="G68" s="8">
        <f t="shared" si="16"/>
        <v>35.74586900324395</v>
      </c>
      <c r="H68" s="8">
        <f t="shared" si="17"/>
        <v>40.57296928934812</v>
      </c>
      <c r="I68" s="9">
        <f t="shared" si="18"/>
        <v>42.268021495607094</v>
      </c>
      <c r="J68" s="8">
        <f t="shared" si="19"/>
        <v>40.57296928934812</v>
      </c>
      <c r="K68" s="8">
        <f t="shared" si="20"/>
        <v>35.74586900324395</v>
      </c>
      <c r="L68" s="8">
        <f t="shared" si="21"/>
        <v>28.521602898003863</v>
      </c>
      <c r="M68" s="5">
        <f t="shared" si="14"/>
        <v>20</v>
      </c>
    </row>
    <row r="69" spans="2:13" ht="12.75">
      <c r="B69">
        <v>54</v>
      </c>
      <c r="C69">
        <f t="shared" si="12"/>
        <v>10800</v>
      </c>
      <c r="E69" s="5">
        <f t="shared" si="13"/>
        <v>20</v>
      </c>
      <c r="F69" s="8">
        <f t="shared" si="15"/>
        <v>28.089157300415938</v>
      </c>
      <c r="G69" s="8">
        <f t="shared" si="16"/>
        <v>34.94681373019865</v>
      </c>
      <c r="H69" s="8">
        <f t="shared" si="17"/>
        <v>39.528953262733054</v>
      </c>
      <c r="I69" s="9">
        <f t="shared" si="18"/>
        <v>41.13798669143445</v>
      </c>
      <c r="J69" s="8">
        <f t="shared" si="19"/>
        <v>39.528953262733054</v>
      </c>
      <c r="K69" s="8">
        <f t="shared" si="20"/>
        <v>34.94681373019865</v>
      </c>
      <c r="L69" s="8">
        <f t="shared" si="21"/>
        <v>28.089157300415938</v>
      </c>
      <c r="M69" s="5">
        <f t="shared" si="14"/>
        <v>20</v>
      </c>
    </row>
    <row r="70" spans="2:13" ht="12.75">
      <c r="B70">
        <v>55</v>
      </c>
      <c r="C70">
        <f t="shared" si="12"/>
        <v>11000</v>
      </c>
      <c r="E70" s="5">
        <f t="shared" si="13"/>
        <v>20</v>
      </c>
      <c r="F70" s="8">
        <f t="shared" si="15"/>
        <v>27.67865701020486</v>
      </c>
      <c r="G70" s="8">
        <f t="shared" si="16"/>
        <v>34.188308097782546</v>
      </c>
      <c r="H70" s="8">
        <f t="shared" si="17"/>
        <v>38.53791789478872</v>
      </c>
      <c r="I70" s="9">
        <f t="shared" si="18"/>
        <v>40.065297738966855</v>
      </c>
      <c r="J70" s="8">
        <f t="shared" si="19"/>
        <v>38.53791789478872</v>
      </c>
      <c r="K70" s="8">
        <f t="shared" si="20"/>
        <v>34.188308097782546</v>
      </c>
      <c r="L70" s="8">
        <f t="shared" si="21"/>
        <v>27.67865701020486</v>
      </c>
      <c r="M70" s="5">
        <f t="shared" si="14"/>
        <v>20</v>
      </c>
    </row>
    <row r="71" spans="2:13" ht="12.75">
      <c r="B71">
        <v>56</v>
      </c>
      <c r="C71">
        <f t="shared" si="12"/>
        <v>11200</v>
      </c>
      <c r="E71" s="5">
        <f t="shared" si="13"/>
        <v>20</v>
      </c>
      <c r="F71" s="8">
        <f t="shared" si="15"/>
        <v>27.288988369329136</v>
      </c>
      <c r="G71" s="8">
        <f t="shared" si="16"/>
        <v>33.46829433425871</v>
      </c>
      <c r="H71" s="8">
        <f t="shared" si="17"/>
        <v>37.59717457717937</v>
      </c>
      <c r="I71" s="9">
        <f t="shared" si="18"/>
        <v>39.04704450951476</v>
      </c>
      <c r="J71" s="8">
        <f t="shared" si="19"/>
        <v>37.59717457717937</v>
      </c>
      <c r="K71" s="8">
        <f t="shared" si="20"/>
        <v>33.46829433425871</v>
      </c>
      <c r="L71" s="8">
        <f t="shared" si="21"/>
        <v>27.288988369329136</v>
      </c>
      <c r="M71" s="5">
        <f t="shared" si="14"/>
        <v>20</v>
      </c>
    </row>
    <row r="72" spans="2:13" ht="12.75">
      <c r="B72">
        <v>57</v>
      </c>
      <c r="C72">
        <f t="shared" si="12"/>
        <v>11400</v>
      </c>
      <c r="E72" s="5">
        <f t="shared" si="13"/>
        <v>20</v>
      </c>
      <c r="F72" s="8">
        <f t="shared" si="15"/>
        <v>26.919094234529283</v>
      </c>
      <c r="G72" s="8">
        <f t="shared" si="16"/>
        <v>32.78481909358907</v>
      </c>
      <c r="H72" s="8">
        <f t="shared" si="17"/>
        <v>36.70417114031761</v>
      </c>
      <c r="I72" s="9">
        <f t="shared" si="18"/>
        <v>38.0804645546245</v>
      </c>
      <c r="J72" s="8">
        <f t="shared" si="19"/>
        <v>36.70417114031761</v>
      </c>
      <c r="K72" s="8">
        <f t="shared" si="20"/>
        <v>32.78481909358907</v>
      </c>
      <c r="L72" s="8">
        <f t="shared" si="21"/>
        <v>26.919094234529283</v>
      </c>
      <c r="M72" s="5">
        <f t="shared" si="14"/>
        <v>20</v>
      </c>
    </row>
    <row r="73" spans="2:13" ht="12.75">
      <c r="B73">
        <v>58</v>
      </c>
      <c r="C73">
        <f t="shared" si="12"/>
        <v>11600</v>
      </c>
      <c r="E73" s="5">
        <f t="shared" si="13"/>
        <v>20</v>
      </c>
      <c r="F73" s="8">
        <f t="shared" si="15"/>
        <v>26.567971109372785</v>
      </c>
      <c r="G73" s="8">
        <f t="shared" si="16"/>
        <v>32.13602815614532</v>
      </c>
      <c r="H73" s="8">
        <f t="shared" si="17"/>
        <v>35.85648492951039</v>
      </c>
      <c r="I73" s="9">
        <f t="shared" si="18"/>
        <v>37.16293561175324</v>
      </c>
      <c r="J73" s="8">
        <f t="shared" si="19"/>
        <v>35.85648492951039</v>
      </c>
      <c r="K73" s="8">
        <f t="shared" si="20"/>
        <v>32.13602815614532</v>
      </c>
      <c r="L73" s="8">
        <f t="shared" si="21"/>
        <v>26.567971109372785</v>
      </c>
      <c r="M73" s="5">
        <f t="shared" si="14"/>
        <v>20</v>
      </c>
    </row>
    <row r="74" spans="2:13" ht="12.75">
      <c r="B74">
        <v>59</v>
      </c>
      <c r="C74">
        <f t="shared" si="12"/>
        <v>11800</v>
      </c>
      <c r="E74" s="5">
        <f t="shared" si="13"/>
        <v>20</v>
      </c>
      <c r="F74" s="8">
        <f t="shared" si="15"/>
        <v>26.23466642183937</v>
      </c>
      <c r="G74" s="8">
        <f t="shared" si="16"/>
        <v>31.52016139834283</v>
      </c>
      <c r="H74" s="8">
        <f t="shared" si="17"/>
        <v>35.05181623246965</v>
      </c>
      <c r="I74" s="9">
        <f t="shared" si="18"/>
        <v>36.29196849025801</v>
      </c>
      <c r="J74" s="8">
        <f t="shared" si="19"/>
        <v>35.05181623246965</v>
      </c>
      <c r="K74" s="8">
        <f t="shared" si="20"/>
        <v>31.52016139834283</v>
      </c>
      <c r="L74" s="8">
        <f t="shared" si="21"/>
        <v>26.23466642183937</v>
      </c>
      <c r="M74" s="5">
        <f t="shared" si="14"/>
        <v>20</v>
      </c>
    </row>
    <row r="75" spans="2:13" ht="12.75">
      <c r="B75">
        <v>60</v>
      </c>
      <c r="C75">
        <f t="shared" si="12"/>
        <v>12000</v>
      </c>
      <c r="E75" s="5">
        <f t="shared" si="13"/>
        <v>20</v>
      </c>
      <c r="F75" s="8">
        <f t="shared" si="15"/>
        <v>25.91827594006073</v>
      </c>
      <c r="G75" s="8">
        <f t="shared" si="16"/>
        <v>30.935548017550616</v>
      </c>
      <c r="H75" s="8">
        <f t="shared" si="17"/>
        <v>34.28798204035683</v>
      </c>
      <c r="I75" s="9">
        <f t="shared" si="18"/>
        <v>35.4652003183991</v>
      </c>
      <c r="J75" s="8">
        <f t="shared" si="19"/>
        <v>34.28798204035683</v>
      </c>
      <c r="K75" s="8">
        <f t="shared" si="20"/>
        <v>30.935548017550616</v>
      </c>
      <c r="L75" s="8">
        <f t="shared" si="21"/>
        <v>25.91827594006073</v>
      </c>
      <c r="M75" s="5">
        <f t="shared" si="14"/>
        <v>20</v>
      </c>
    </row>
  </sheetData>
  <printOptions/>
  <pageMargins left="0.75" right="0.75" top="1" bottom="1" header="0.5" footer="0.5"/>
  <pageSetup horizontalDpi="1200" verticalDpi="1200" orientation="portrait" paperSize="9" r:id="rId5"/>
  <legacyDrawing r:id="rId4"/>
  <oleObjects>
    <oleObject progId="Equation.3" shapeId="4922814" r:id="rId1"/>
    <oleObject progId="Equation.3" shapeId="4934112" r:id="rId2"/>
    <oleObject progId="Equation.3" shapeId="49567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2013-05-23T09:05:13Z</dcterms:created>
  <dcterms:modified xsi:type="dcterms:W3CDTF">2013-05-24T09:15:11Z</dcterms:modified>
  <cp:category/>
  <cp:version/>
  <cp:contentType/>
  <cp:contentStatus/>
</cp:coreProperties>
</file>