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Fisica-Tecnica-Ambientale-2018\"/>
    </mc:Choice>
  </mc:AlternateContent>
  <bookViews>
    <workbookView xWindow="1110" yWindow="0" windowWidth="18060" windowHeight="8190"/>
  </bookViews>
  <sheets>
    <sheet name="Sheet1" sheetId="1" r:id="rId1"/>
  </sheets>
  <definedNames>
    <definedName name="A">Sheet1!$D$17</definedName>
    <definedName name="d_1">Sheet1!$G$13</definedName>
    <definedName name="d_2">Sheet1!$G$14</definedName>
    <definedName name="Lw">Sheet1!$G$8</definedName>
    <definedName name="Q">Sheet1!$G$15</definedName>
    <definedName name="V">Sheet1!$B$5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G21" i="1"/>
  <c r="G20" i="1"/>
  <c r="G18" i="1"/>
  <c r="G17" i="1"/>
  <c r="G16" i="1"/>
  <c r="D17" i="1"/>
  <c r="D9" i="1"/>
  <c r="D10" i="1"/>
  <c r="D11" i="1"/>
  <c r="D12" i="1"/>
  <c r="D13" i="1"/>
  <c r="D14" i="1"/>
  <c r="D15" i="1"/>
  <c r="D16" i="1"/>
  <c r="D8" i="1"/>
  <c r="B16" i="1"/>
  <c r="B15" i="1"/>
  <c r="B14" i="1"/>
  <c r="B13" i="1"/>
  <c r="B11" i="1"/>
  <c r="B10" i="1"/>
  <c r="B9" i="1"/>
  <c r="B8" i="1"/>
  <c r="B5" i="1"/>
</calcChain>
</file>

<file path=xl/sharedStrings.xml><?xml version="1.0" encoding="utf-8"?>
<sst xmlns="http://schemas.openxmlformats.org/spreadsheetml/2006/main" count="45" uniqueCount="37">
  <si>
    <t>Calcolo campo semiriverberante e distanza critica</t>
  </si>
  <si>
    <t>Lung =</t>
  </si>
  <si>
    <t>m</t>
  </si>
  <si>
    <t>Larg =</t>
  </si>
  <si>
    <t>Altezza =</t>
  </si>
  <si>
    <t>Volume =</t>
  </si>
  <si>
    <t>m3</t>
  </si>
  <si>
    <t>Superficie</t>
  </si>
  <si>
    <t>Area (m2)</t>
  </si>
  <si>
    <t>Alfa</t>
  </si>
  <si>
    <t>A (m2)</t>
  </si>
  <si>
    <t>Aula B</t>
  </si>
  <si>
    <t>Pavim.</t>
  </si>
  <si>
    <t xml:space="preserve">Soffitto </t>
  </si>
  <si>
    <t>Pareti int.</t>
  </si>
  <si>
    <t>Banchi</t>
  </si>
  <si>
    <t>Persone</t>
  </si>
  <si>
    <t>Lavagna</t>
  </si>
  <si>
    <t>Schermo</t>
  </si>
  <si>
    <t>Finestre</t>
  </si>
  <si>
    <t>Porta</t>
  </si>
  <si>
    <t>Atot =</t>
  </si>
  <si>
    <t>m2</t>
  </si>
  <si>
    <t>Sorgente: voce umana</t>
  </si>
  <si>
    <t>Lw =</t>
  </si>
  <si>
    <t>dB</t>
  </si>
  <si>
    <t>d1 =</t>
  </si>
  <si>
    <t>d2 =</t>
  </si>
  <si>
    <t>Lp1 =</t>
  </si>
  <si>
    <t>Lp2 =</t>
  </si>
  <si>
    <t>Q =</t>
  </si>
  <si>
    <t>Lriv =</t>
  </si>
  <si>
    <t>dcr =</t>
  </si>
  <si>
    <t>dlim =</t>
  </si>
  <si>
    <t>Tempo di riverbero con formula di Sabine</t>
  </si>
  <si>
    <t>T60 = 0.16 *V/A =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</si>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</sst>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29159</xdr:colOff>
          <xdr:row>8</xdr:row>
          <xdr:rowOff>34019</xdr:rowOff>
        </xdr:from>
        <xdr:to>
          <xdr:col>8</xdr:col>
          <xdr:colOff>24299</xdr:colOff>
          <xdr:row>10</xdr:row>
          <xdr:rowOff>145363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136071</xdr:colOff>
          <xdr:row>18</xdr:row>
          <xdr:rowOff>78912</xdr:rowOff>
        </xdr:from>
        <xdr:to>
          <xdr:col>4</xdr:col>
          <xdr:colOff>62787</xdr:colOff>
          <xdr:row>21</xdr:row>
          <xdr:rowOff>72436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tabSelected="1" topLeftCell="A16" zoomScale="196" zoomScaleNormal="196" workbookViewId="0">
      <selection activeCell="A27" sqref="A27"/>
    </sheetView>
  </sheetViews>
  <sheetFormatPr defaultRowHeight="15" x14ac:dyDescent="0.25"/>
  <sheetData>
    <row r="1" spans="1:8" x14ac:dyDescent="0.25">
      <c r="A1" t="s">
        <v>0</v>
      </c>
      <c r="F1" t="s">
        <v>11</v>
      </c>
    </row>
    <row r="2" spans="1:8" x14ac:dyDescent="0.25">
      <c r="A2" t="s">
        <v>1</v>
      </c>
      <c r="B2">
        <v>9</v>
      </c>
      <c r="C2" t="s">
        <v>2</v>
      </c>
    </row>
    <row r="3" spans="1:8" x14ac:dyDescent="0.25">
      <c r="A3" t="s">
        <v>3</v>
      </c>
      <c r="B3">
        <v>10</v>
      </c>
      <c r="C3" t="s">
        <v>2</v>
      </c>
    </row>
    <row r="4" spans="1:8" x14ac:dyDescent="0.25">
      <c r="A4" t="s">
        <v>4</v>
      </c>
      <c r="B4">
        <v>4</v>
      </c>
      <c r="C4" t="s">
        <v>2</v>
      </c>
    </row>
    <row r="5" spans="1:8" x14ac:dyDescent="0.25">
      <c r="A5" t="s">
        <v>5</v>
      </c>
      <c r="B5">
        <f>B2*B3*B4</f>
        <v>360</v>
      </c>
      <c r="C5" t="s">
        <v>6</v>
      </c>
    </row>
    <row r="7" spans="1:8" x14ac:dyDescent="0.25">
      <c r="A7" t="s">
        <v>7</v>
      </c>
      <c r="B7" t="s">
        <v>8</v>
      </c>
      <c r="C7" t="s">
        <v>9</v>
      </c>
      <c r="D7" t="s">
        <v>10</v>
      </c>
      <c r="F7" t="s">
        <v>23</v>
      </c>
    </row>
    <row r="8" spans="1:8" x14ac:dyDescent="0.25">
      <c r="A8" t="s">
        <v>12</v>
      </c>
      <c r="B8">
        <f>B2*B3</f>
        <v>90</v>
      </c>
      <c r="C8">
        <v>0.05</v>
      </c>
      <c r="D8">
        <f>C8*B8</f>
        <v>4.5</v>
      </c>
      <c r="F8" t="s">
        <v>24</v>
      </c>
      <c r="G8">
        <v>80</v>
      </c>
      <c r="H8" t="s">
        <v>25</v>
      </c>
    </row>
    <row r="9" spans="1:8" x14ac:dyDescent="0.25">
      <c r="A9" t="s">
        <v>13</v>
      </c>
      <c r="B9">
        <f>B8*1.7</f>
        <v>153</v>
      </c>
      <c r="C9">
        <v>7.0000000000000007E-2</v>
      </c>
      <c r="D9">
        <f t="shared" ref="D9:D16" si="0">C9*B9</f>
        <v>10.71</v>
      </c>
    </row>
    <row r="10" spans="1:8" x14ac:dyDescent="0.25">
      <c r="A10" t="s">
        <v>14</v>
      </c>
      <c r="B10">
        <f>2*B2*B4+3.5*B4+1*B3</f>
        <v>96</v>
      </c>
      <c r="C10">
        <v>0.1</v>
      </c>
      <c r="D10">
        <f t="shared" si="0"/>
        <v>9.6000000000000014</v>
      </c>
    </row>
    <row r="11" spans="1:8" x14ac:dyDescent="0.25">
      <c r="A11" t="s">
        <v>15</v>
      </c>
      <c r="B11">
        <f>(B3-3)*0.6*2</f>
        <v>8.4</v>
      </c>
      <c r="C11">
        <v>0.12</v>
      </c>
      <c r="D11">
        <f t="shared" si="0"/>
        <v>1.008</v>
      </c>
    </row>
    <row r="12" spans="1:8" x14ac:dyDescent="0.25">
      <c r="A12" t="s">
        <v>16</v>
      </c>
      <c r="B12">
        <v>25</v>
      </c>
      <c r="C12">
        <v>0.4</v>
      </c>
      <c r="D12">
        <f t="shared" si="0"/>
        <v>10</v>
      </c>
    </row>
    <row r="13" spans="1:8" x14ac:dyDescent="0.25">
      <c r="A13" t="s">
        <v>17</v>
      </c>
      <c r="B13">
        <f>5*3</f>
        <v>15</v>
      </c>
      <c r="C13">
        <v>0.06</v>
      </c>
      <c r="D13">
        <f t="shared" si="0"/>
        <v>0.89999999999999991</v>
      </c>
      <c r="F13" t="s">
        <v>26</v>
      </c>
      <c r="G13">
        <v>2</v>
      </c>
      <c r="H13" t="s">
        <v>2</v>
      </c>
    </row>
    <row r="14" spans="1:8" x14ac:dyDescent="0.25">
      <c r="A14" t="s">
        <v>18</v>
      </c>
      <c r="B14">
        <f>5*3</f>
        <v>15</v>
      </c>
      <c r="C14">
        <v>0.2</v>
      </c>
      <c r="D14">
        <f t="shared" si="0"/>
        <v>3</v>
      </c>
      <c r="F14" t="s">
        <v>27</v>
      </c>
      <c r="G14">
        <v>7</v>
      </c>
      <c r="H14" t="s">
        <v>2</v>
      </c>
    </row>
    <row r="15" spans="1:8" x14ac:dyDescent="0.25">
      <c r="A15" t="s">
        <v>19</v>
      </c>
      <c r="B15">
        <f>3*2*2.5+3.2*2</f>
        <v>21.4</v>
      </c>
      <c r="C15">
        <v>0.1</v>
      </c>
      <c r="D15">
        <f t="shared" si="0"/>
        <v>2.14</v>
      </c>
      <c r="F15" t="s">
        <v>30</v>
      </c>
      <c r="G15">
        <v>2</v>
      </c>
    </row>
    <row r="16" spans="1:8" x14ac:dyDescent="0.25">
      <c r="A16" t="s">
        <v>20</v>
      </c>
      <c r="B16">
        <f>2*2.2</f>
        <v>4.4000000000000004</v>
      </c>
      <c r="C16">
        <v>0.12</v>
      </c>
      <c r="D16">
        <f t="shared" si="0"/>
        <v>0.52800000000000002</v>
      </c>
      <c r="F16" t="s">
        <v>28</v>
      </c>
      <c r="G16" s="1">
        <f>Lw+10*LOG10(Q/(4*PI()*d_1^2)+4/A)</f>
        <v>71.276214911676092</v>
      </c>
      <c r="H16" t="s">
        <v>25</v>
      </c>
    </row>
    <row r="17" spans="1:8" x14ac:dyDescent="0.25">
      <c r="C17" t="s">
        <v>21</v>
      </c>
      <c r="D17">
        <f>SUM(D8:D16)</f>
        <v>42.385999999999996</v>
      </c>
      <c r="E17" t="s">
        <v>22</v>
      </c>
      <c r="F17" t="s">
        <v>29</v>
      </c>
      <c r="G17" s="1">
        <f>Lw+10*LOG10(Q/(4*PI()*d_2^2)+4/A)</f>
        <v>69.895336554133308</v>
      </c>
      <c r="H17" t="s">
        <v>25</v>
      </c>
    </row>
    <row r="18" spans="1:8" x14ac:dyDescent="0.25">
      <c r="F18" t="s">
        <v>31</v>
      </c>
      <c r="G18" s="1">
        <f>Lw+10*LOG10(4/A)</f>
        <v>69.74837557536209</v>
      </c>
      <c r="H18" t="s">
        <v>25</v>
      </c>
    </row>
    <row r="20" spans="1:8" x14ac:dyDescent="0.25">
      <c r="F20" t="s">
        <v>32</v>
      </c>
      <c r="G20">
        <f>SQRT(Q*A/16/PI())</f>
        <v>1.2986475097089545</v>
      </c>
      <c r="H20" t="s">
        <v>2</v>
      </c>
    </row>
    <row r="21" spans="1:8" x14ac:dyDescent="0.25">
      <c r="F21" t="s">
        <v>33</v>
      </c>
      <c r="G21">
        <f>3*G20</f>
        <v>3.8959425291268635</v>
      </c>
    </row>
    <row r="24" spans="1:8" x14ac:dyDescent="0.25">
      <c r="A24" t="s">
        <v>34</v>
      </c>
    </row>
    <row r="26" spans="1:8" x14ac:dyDescent="0.25">
      <c r="A26" t="s">
        <v>35</v>
      </c>
      <c r="C26">
        <f>0.16*V/A</f>
        <v>1.3589392724012648</v>
      </c>
      <c r="D26" t="s">
        <v>36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5</xdr:col>
                <xdr:colOff>28575</xdr:colOff>
                <xdr:row>8</xdr:row>
                <xdr:rowOff>38100</xdr:rowOff>
              </from>
              <to>
                <xdr:col>8</xdr:col>
                <xdr:colOff>28575</xdr:colOff>
                <xdr:row>10</xdr:row>
                <xdr:rowOff>142875</xdr:rowOff>
              </to>
            </anchor>
          </objectPr>
        </oleObject>
      </mc:Choice>
      <mc:Fallback>
        <oleObject shapeId="1025" r:id="rId4"/>
      </mc:Fallback>
    </mc:AlternateContent>
    <mc:AlternateContent xmlns:mc="http://schemas.openxmlformats.org/markup-compatibility/2006">
      <mc:Choice Requires="x14">
        <oleObject shapeId="1026" r:id="rId6">
          <objectPr defaultSize="0" autoPict="0" r:id="rId7">
            <anchor moveWithCells="1">
              <from>
                <xdr:col>0</xdr:col>
                <xdr:colOff>133350</xdr:colOff>
                <xdr:row>18</xdr:row>
                <xdr:rowOff>76200</xdr:rowOff>
              </from>
              <to>
                <xdr:col>4</xdr:col>
                <xdr:colOff>66675</xdr:colOff>
                <xdr:row>21</xdr:row>
                <xdr:rowOff>76200</xdr:rowOff>
              </to>
            </anchor>
          </objectPr>
        </oleObject>
      </mc:Choice>
      <mc:Fallback>
        <oleObject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A</vt:lpstr>
      <vt:lpstr>d_1</vt:lpstr>
      <vt:lpstr>d_2</vt:lpstr>
      <vt:lpstr>Lw</vt:lpstr>
      <vt:lpstr>Q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2018-04-26T07:41:30Z</dcterms:created>
  <dcterms:modified xsi:type="dcterms:W3CDTF">2018-04-26T08:32:33Z</dcterms:modified>
</cp:coreProperties>
</file>