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09-29\"/>
    </mc:Choice>
  </mc:AlternateContent>
  <xr:revisionPtr revIDLastSave="0" documentId="8_{2513F279-734C-4D6D-B598-63DE88B397C7}" xr6:coauthVersionLast="47" xr6:coauthVersionMax="47" xr10:uidLastSave="{00000000-0000-0000-0000-000000000000}"/>
  <bookViews>
    <workbookView xWindow="878" yWindow="-98" windowWidth="22260" windowHeight="14595" activeTab="2" xr2:uid="{F5AF2338-23DD-488E-B9CC-3901BC02859A}"/>
  </bookViews>
  <sheets>
    <sheet name="Sheet1" sheetId="1" r:id="rId1"/>
    <sheet name="Pompa di Calore" sheetId="2" r:id="rId2"/>
    <sheet name="Condizionatore" sheetId="3" r:id="rId3"/>
    <sheet name="Teleriscaldamento" sheetId="4" r:id="rId4"/>
  </sheets>
  <definedNames>
    <definedName name="COP" localSheetId="2">Condizionatore!$E$1</definedName>
    <definedName name="COP">'Pompa di Calore'!$E$1</definedName>
    <definedName name="T_1">Sheet1!$D$5</definedName>
    <definedName name="T_2">Sheet1!$D$6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3" l="1"/>
  <c r="L25" i="2"/>
  <c r="K20" i="2"/>
  <c r="J17" i="4"/>
  <c r="J14" i="4"/>
  <c r="K8" i="4"/>
  <c r="K4" i="4"/>
  <c r="E24" i="2"/>
  <c r="D6" i="1"/>
  <c r="D5" i="1"/>
  <c r="C3" i="1" s="1"/>
</calcChain>
</file>

<file path=xl/sharedStrings.xml><?xml version="1.0" encoding="utf-8"?>
<sst xmlns="http://schemas.openxmlformats.org/spreadsheetml/2006/main" count="86" uniqueCount="53">
  <si>
    <t>T1 =</t>
  </si>
  <si>
    <t>°C</t>
  </si>
  <si>
    <t>T2 =</t>
  </si>
  <si>
    <t>Coeff. Economico di Carnot</t>
  </si>
  <si>
    <t>Epsilon = 1-T2/T1 =</t>
  </si>
  <si>
    <t>Q1 (J)</t>
  </si>
  <si>
    <t>T (°C)</t>
  </si>
  <si>
    <t>1500 °C</t>
  </si>
  <si>
    <t>20 °C</t>
  </si>
  <si>
    <t>Q1</t>
  </si>
  <si>
    <t>Metano</t>
  </si>
  <si>
    <t>M =</t>
  </si>
  <si>
    <t>kg</t>
  </si>
  <si>
    <t>Q1 =</t>
  </si>
  <si>
    <t>kWh</t>
  </si>
  <si>
    <t>Pompa di calore</t>
  </si>
  <si>
    <t>Qpunto =</t>
  </si>
  <si>
    <t>W</t>
  </si>
  <si>
    <t>Resistenza elettrica</t>
  </si>
  <si>
    <t>Lpunto =</t>
  </si>
  <si>
    <t>Pompa di</t>
  </si>
  <si>
    <t>calore</t>
  </si>
  <si>
    <t>Q2 =</t>
  </si>
  <si>
    <t>COP =</t>
  </si>
  <si>
    <t>= Q1/L</t>
  </si>
  <si>
    <t>L= Q1/4</t>
  </si>
  <si>
    <t>INVERNO</t>
  </si>
  <si>
    <t>ESTATE</t>
  </si>
  <si>
    <t>Eff.Frig =</t>
  </si>
  <si>
    <t>= Q2/L</t>
  </si>
  <si>
    <t>L= Q2/Eta</t>
  </si>
  <si>
    <t>=COP-1</t>
  </si>
  <si>
    <t>Q600 =</t>
  </si>
  <si>
    <t>Q60 =</t>
  </si>
  <si>
    <t>Pel =</t>
  </si>
  <si>
    <t>Qeff =</t>
  </si>
  <si>
    <t>Rendimento complessivo</t>
  </si>
  <si>
    <t>Eta = Eutil / Espesa = (Qeff+Pel)/Q600 =</t>
  </si>
  <si>
    <t>Pompa di Calore con COP =</t>
  </si>
  <si>
    <t>Qpdc = COP*Pel =</t>
  </si>
  <si>
    <t>Coefficiente di Utilizzazione del Combustibile CUC</t>
  </si>
  <si>
    <t>CUC = Eresa/spesa = (Qpdc+Qeff)</t>
  </si>
  <si>
    <t>Teleriscaldamento con Cogenerazione</t>
  </si>
  <si>
    <t>Q1 = Q2 + L</t>
  </si>
  <si>
    <t>COP = Q1/L</t>
  </si>
  <si>
    <t>L=Q1-Q2</t>
  </si>
  <si>
    <t>COP=Q1/(Q1-Q2)</t>
  </si>
  <si>
    <t>COP = T1/(T1-T2) =</t>
  </si>
  <si>
    <t>Da Teor. Carnot</t>
  </si>
  <si>
    <t>K</t>
  </si>
  <si>
    <t>Rendimento Termodinamico = COPeff/COPteor =</t>
  </si>
  <si>
    <t>Eff.Frig = Q2/(Q2-Q1= = T2/(T2-T1) =</t>
  </si>
  <si>
    <t>50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</si>
</sst>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29482</xdr:colOff>
      <xdr:row>13</xdr:row>
      <xdr:rowOff>6804</xdr:rowOff>
    </xdr:from>
    <xdr:to>
      <xdr:col>5</xdr:col>
      <xdr:colOff>337910</xdr:colOff>
      <xdr:row>13</xdr:row>
      <xdr:rowOff>11340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3F2089E-0846-AFA1-45F7-EEFA0F48A6A1}"/>
            </a:ext>
          </a:extLst>
        </xdr:cNvPr>
        <xdr:cNvCxnSpPr/>
      </xdr:nvCxnSpPr>
      <xdr:spPr>
        <a:xfrm flipV="1">
          <a:off x="678089" y="2365375"/>
          <a:ext cx="2902857" cy="45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20411</xdr:colOff>
      <xdr:row>6</xdr:row>
      <xdr:rowOff>70304</xdr:rowOff>
    </xdr:from>
    <xdr:to>
      <xdr:col>1</xdr:col>
      <xdr:colOff>34471</xdr:colOff>
      <xdr:row>13</xdr:row>
      <xdr:rowOff>9526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403ECD7-713F-4BC8-BD77-3AE5DAEA5FB8}"/>
            </a:ext>
          </a:extLst>
        </xdr:cNvPr>
        <xdr:cNvCxnSpPr/>
      </xdr:nvCxnSpPr>
      <xdr:spPr>
        <a:xfrm flipH="1" flipV="1">
          <a:off x="669018" y="1158875"/>
          <a:ext cx="14060" cy="12092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18143</xdr:colOff>
      <xdr:row>7</xdr:row>
      <xdr:rowOff>92982</xdr:rowOff>
    </xdr:from>
    <xdr:to>
      <xdr:col>4</xdr:col>
      <xdr:colOff>222250</xdr:colOff>
      <xdr:row>12</xdr:row>
      <xdr:rowOff>181428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DBDA281-BC8D-D150-F776-E8FA128B5B65}"/>
            </a:ext>
          </a:extLst>
        </xdr:cNvPr>
        <xdr:cNvCxnSpPr/>
      </xdr:nvCxnSpPr>
      <xdr:spPr>
        <a:xfrm>
          <a:off x="666750" y="1362982"/>
          <a:ext cx="2149929" cy="9955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34018</xdr:colOff>
      <xdr:row>13</xdr:row>
      <xdr:rowOff>61232</xdr:rowOff>
    </xdr:from>
    <xdr:to>
      <xdr:col>4</xdr:col>
      <xdr:colOff>208642</xdr:colOff>
      <xdr:row>14</xdr:row>
      <xdr:rowOff>83912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6B6C5CAD-249E-4143-4F45-C6B7159AC3B1}"/>
            </a:ext>
          </a:extLst>
        </xdr:cNvPr>
        <xdr:cNvSpPr/>
      </xdr:nvSpPr>
      <xdr:spPr>
        <a:xfrm rot="5400000">
          <a:off x="1640793" y="1461635"/>
          <a:ext cx="204109" cy="212044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148711</xdr:colOff>
      <xdr:row>3</xdr:row>
      <xdr:rowOff>126122</xdr:rowOff>
    </xdr:from>
    <xdr:to>
      <xdr:col>2</xdr:col>
      <xdr:colOff>385894</xdr:colOff>
      <xdr:row>7</xdr:row>
      <xdr:rowOff>126122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ADF2E1-94BE-E8D6-7C7D-200A3C26E67B}"/>
            </a:ext>
          </a:extLst>
        </xdr:cNvPr>
        <xdr:cNvSpPr/>
      </xdr:nvSpPr>
      <xdr:spPr>
        <a:xfrm>
          <a:off x="796260" y="668256"/>
          <a:ext cx="884733" cy="7228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30119</xdr:colOff>
      <xdr:row>1</xdr:row>
      <xdr:rowOff>141181</xdr:rowOff>
    </xdr:from>
    <xdr:to>
      <xdr:col>2</xdr:col>
      <xdr:colOff>538369</xdr:colOff>
      <xdr:row>3</xdr:row>
      <xdr:rowOff>118592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C8DDE44-2FEA-D202-BD30-4519A267ED51}"/>
            </a:ext>
          </a:extLst>
        </xdr:cNvPr>
        <xdr:cNvSpPr/>
      </xdr:nvSpPr>
      <xdr:spPr>
        <a:xfrm>
          <a:off x="677668" y="321892"/>
          <a:ext cx="1155800" cy="338834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286127</xdr:colOff>
      <xdr:row>5</xdr:row>
      <xdr:rowOff>18825</xdr:rowOff>
    </xdr:from>
    <xdr:to>
      <xdr:col>3</xdr:col>
      <xdr:colOff>288010</xdr:colOff>
      <xdr:row>6</xdr:row>
      <xdr:rowOff>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C1BAE333-47E7-0055-0538-B72AD2C839C7}"/>
            </a:ext>
          </a:extLst>
        </xdr:cNvPr>
        <xdr:cNvSpPr/>
      </xdr:nvSpPr>
      <xdr:spPr>
        <a:xfrm>
          <a:off x="1581226" y="922382"/>
          <a:ext cx="649432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497862</xdr:colOff>
      <xdr:row>6</xdr:row>
      <xdr:rowOff>81772</xdr:rowOff>
    </xdr:from>
    <xdr:to>
      <xdr:col>2</xdr:col>
      <xdr:colOff>12199</xdr:colOff>
      <xdr:row>10</xdr:row>
      <xdr:rowOff>42316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94E01996-6EFE-41A6-B93F-8FCD07F93CC9}"/>
            </a:ext>
          </a:extLst>
        </xdr:cNvPr>
        <xdr:cNvSpPr/>
      </xdr:nvSpPr>
      <xdr:spPr>
        <a:xfrm rot="16200000">
          <a:off x="884660" y="1426792"/>
          <a:ext cx="683390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146828</xdr:colOff>
      <xdr:row>14</xdr:row>
      <xdr:rowOff>103533</xdr:rowOff>
    </xdr:from>
    <xdr:to>
      <xdr:col>2</xdr:col>
      <xdr:colOff>384011</xdr:colOff>
      <xdr:row>18</xdr:row>
      <xdr:rowOff>103533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6ED798-E56F-4008-89CF-5DC1236F966B}"/>
            </a:ext>
          </a:extLst>
        </xdr:cNvPr>
        <xdr:cNvSpPr/>
      </xdr:nvSpPr>
      <xdr:spPr>
        <a:xfrm>
          <a:off x="794377" y="2633493"/>
          <a:ext cx="884733" cy="7228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28236</xdr:colOff>
      <xdr:row>12</xdr:row>
      <xdr:rowOff>118591</xdr:rowOff>
    </xdr:from>
    <xdr:to>
      <xdr:col>2</xdr:col>
      <xdr:colOff>536486</xdr:colOff>
      <xdr:row>14</xdr:row>
      <xdr:rowOff>96003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58E0DDB5-C794-4282-A26E-DEF405A9532D}"/>
            </a:ext>
          </a:extLst>
        </xdr:cNvPr>
        <xdr:cNvSpPr/>
      </xdr:nvSpPr>
      <xdr:spPr>
        <a:xfrm>
          <a:off x="675785" y="2287129"/>
          <a:ext cx="1155800" cy="338834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284244</xdr:colOff>
      <xdr:row>15</xdr:row>
      <xdr:rowOff>176947</xdr:rowOff>
    </xdr:from>
    <xdr:to>
      <xdr:col>3</xdr:col>
      <xdr:colOff>286127</xdr:colOff>
      <xdr:row>16</xdr:row>
      <xdr:rowOff>158123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79F038AD-E1BB-46F3-95E3-9B2D90D8A896}"/>
            </a:ext>
          </a:extLst>
        </xdr:cNvPr>
        <xdr:cNvSpPr/>
      </xdr:nvSpPr>
      <xdr:spPr>
        <a:xfrm>
          <a:off x="1579343" y="2887619"/>
          <a:ext cx="649432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490332</xdr:colOff>
      <xdr:row>24</xdr:row>
      <xdr:rowOff>72362</xdr:rowOff>
    </xdr:from>
    <xdr:to>
      <xdr:col>2</xdr:col>
      <xdr:colOff>4669</xdr:colOff>
      <xdr:row>28</xdr:row>
      <xdr:rowOff>32906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7F109F53-6E2C-44FD-AAFC-FA7ADCAC88A8}"/>
            </a:ext>
          </a:extLst>
        </xdr:cNvPr>
        <xdr:cNvSpPr/>
      </xdr:nvSpPr>
      <xdr:spPr>
        <a:xfrm rot="16200000">
          <a:off x="877130" y="4670188"/>
          <a:ext cx="683390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271068</xdr:colOff>
      <xdr:row>21</xdr:row>
      <xdr:rowOff>26354</xdr:rowOff>
    </xdr:from>
    <xdr:to>
      <xdr:col>2</xdr:col>
      <xdr:colOff>231537</xdr:colOff>
      <xdr:row>24</xdr:row>
      <xdr:rowOff>52708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925B0A89-F988-9E4F-8ADC-2E640681A63A}"/>
            </a:ext>
          </a:extLst>
        </xdr:cNvPr>
        <xdr:cNvSpPr/>
      </xdr:nvSpPr>
      <xdr:spPr>
        <a:xfrm>
          <a:off x="918617" y="3821295"/>
          <a:ext cx="608019" cy="56848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261580</xdr:colOff>
      <xdr:row>22</xdr:row>
      <xdr:rowOff>62045</xdr:rowOff>
    </xdr:from>
    <xdr:to>
      <xdr:col>3</xdr:col>
      <xdr:colOff>263463</xdr:colOff>
      <xdr:row>23</xdr:row>
      <xdr:rowOff>43220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582AB632-A66F-4A99-877A-1294509B583B}"/>
            </a:ext>
          </a:extLst>
        </xdr:cNvPr>
        <xdr:cNvSpPr/>
      </xdr:nvSpPr>
      <xdr:spPr>
        <a:xfrm rot="10800000">
          <a:off x="1556679" y="4037697"/>
          <a:ext cx="649432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103533</xdr:colOff>
      <xdr:row>28</xdr:row>
      <xdr:rowOff>47060</xdr:rowOff>
    </xdr:from>
    <xdr:to>
      <xdr:col>2</xdr:col>
      <xdr:colOff>427307</xdr:colOff>
      <xdr:row>32</xdr:row>
      <xdr:rowOff>105415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6D8597C-8B4A-CA99-619A-E2760C46C25F}"/>
            </a:ext>
          </a:extLst>
        </xdr:cNvPr>
        <xdr:cNvSpPr/>
      </xdr:nvSpPr>
      <xdr:spPr>
        <a:xfrm>
          <a:off x="751082" y="5106981"/>
          <a:ext cx="971324" cy="7812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165653</xdr:colOff>
      <xdr:row>29</xdr:row>
      <xdr:rowOff>47061</xdr:rowOff>
    </xdr:from>
    <xdr:to>
      <xdr:col>2</xdr:col>
      <xdr:colOff>350128</xdr:colOff>
      <xdr:row>30</xdr:row>
      <xdr:rowOff>103532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3A0A546-A329-CD3B-EE97-CE25D24E655E}"/>
            </a:ext>
          </a:extLst>
        </xdr:cNvPr>
        <xdr:cNvSpPr txBox="1"/>
      </xdr:nvSpPr>
      <xdr:spPr>
        <a:xfrm>
          <a:off x="813202" y="5287693"/>
          <a:ext cx="832025" cy="2371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Ambiente</a:t>
          </a:r>
        </a:p>
      </xdr:txBody>
    </xdr:sp>
    <xdr:clientData/>
  </xdr:twoCellAnchor>
  <xdr:twoCellAnchor>
    <xdr:from>
      <xdr:col>1</xdr:col>
      <xdr:colOff>490256</xdr:colOff>
      <xdr:row>17</xdr:row>
      <xdr:rowOff>64757</xdr:rowOff>
    </xdr:from>
    <xdr:to>
      <xdr:col>2</xdr:col>
      <xdr:colOff>4593</xdr:colOff>
      <xdr:row>21</xdr:row>
      <xdr:rowOff>25301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4B411131-4DE9-4778-99BE-DCDE3B1FA851}"/>
            </a:ext>
          </a:extLst>
        </xdr:cNvPr>
        <xdr:cNvSpPr/>
      </xdr:nvSpPr>
      <xdr:spPr>
        <a:xfrm rot="16200000">
          <a:off x="877054" y="3397603"/>
          <a:ext cx="683390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329422</xdr:colOff>
      <xdr:row>4</xdr:row>
      <xdr:rowOff>133651</xdr:rowOff>
    </xdr:from>
    <xdr:to>
      <xdr:col>2</xdr:col>
      <xdr:colOff>261654</xdr:colOff>
      <xdr:row>5</xdr:row>
      <xdr:rowOff>154358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B671B5E-0573-26BD-EC6E-EED146AC5EBE}"/>
            </a:ext>
          </a:extLst>
        </xdr:cNvPr>
        <xdr:cNvSpPr txBox="1"/>
      </xdr:nvSpPr>
      <xdr:spPr>
        <a:xfrm>
          <a:off x="976971" y="856497"/>
          <a:ext cx="579782" cy="2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20 °C</a:t>
          </a:r>
        </a:p>
        <a:p>
          <a:endParaRPr lang="en-GB" sz="1100"/>
        </a:p>
      </xdr:txBody>
    </xdr:sp>
    <xdr:clientData/>
  </xdr:twoCellAnchor>
  <xdr:twoCellAnchor>
    <xdr:from>
      <xdr:col>1</xdr:col>
      <xdr:colOff>304951</xdr:colOff>
      <xdr:row>15</xdr:row>
      <xdr:rowOff>124238</xdr:rowOff>
    </xdr:from>
    <xdr:to>
      <xdr:col>2</xdr:col>
      <xdr:colOff>237183</xdr:colOff>
      <xdr:row>16</xdr:row>
      <xdr:rowOff>144945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D2F0F0D-C6F4-4530-AD59-CDF0C6EFC566}"/>
            </a:ext>
          </a:extLst>
        </xdr:cNvPr>
        <xdr:cNvSpPr txBox="1"/>
      </xdr:nvSpPr>
      <xdr:spPr>
        <a:xfrm>
          <a:off x="952500" y="2834910"/>
          <a:ext cx="579782" cy="2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20 °C</a:t>
          </a:r>
        </a:p>
        <a:p>
          <a:endParaRPr lang="en-GB" sz="1100"/>
        </a:p>
      </xdr:txBody>
    </xdr:sp>
    <xdr:clientData/>
  </xdr:twoCellAnchor>
  <xdr:twoCellAnchor>
    <xdr:from>
      <xdr:col>1</xdr:col>
      <xdr:colOff>293580</xdr:colOff>
      <xdr:row>30</xdr:row>
      <xdr:rowOff>150517</xdr:rowOff>
    </xdr:from>
    <xdr:to>
      <xdr:col>2</xdr:col>
      <xdr:colOff>225812</xdr:colOff>
      <xdr:row>31</xdr:row>
      <xdr:rowOff>171224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F306BD2-1BCA-41F6-BB49-E1277A788AF6}"/>
            </a:ext>
          </a:extLst>
        </xdr:cNvPr>
        <xdr:cNvSpPr txBox="1"/>
      </xdr:nvSpPr>
      <xdr:spPr>
        <a:xfrm>
          <a:off x="941129" y="5571861"/>
          <a:ext cx="579782" cy="2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0 °C</a:t>
          </a:r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146828</xdr:colOff>
      <xdr:row>4</xdr:row>
      <xdr:rowOff>103533</xdr:rowOff>
    </xdr:from>
    <xdr:to>
      <xdr:col>2</xdr:col>
      <xdr:colOff>384011</xdr:colOff>
      <xdr:row>8</xdr:row>
      <xdr:rowOff>103533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141EAA2-D76E-4E7D-9CFC-FBEC391091E8}"/>
            </a:ext>
          </a:extLst>
        </xdr:cNvPr>
        <xdr:cNvSpPr/>
      </xdr:nvSpPr>
      <xdr:spPr>
        <a:xfrm>
          <a:off x="794528" y="2637183"/>
          <a:ext cx="884883" cy="723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28236</xdr:colOff>
      <xdr:row>2</xdr:row>
      <xdr:rowOff>118591</xdr:rowOff>
    </xdr:from>
    <xdr:to>
      <xdr:col>2</xdr:col>
      <xdr:colOff>536486</xdr:colOff>
      <xdr:row>4</xdr:row>
      <xdr:rowOff>96003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7204285-F54B-4386-8223-5127F6FFDCE3}"/>
            </a:ext>
          </a:extLst>
        </xdr:cNvPr>
        <xdr:cNvSpPr/>
      </xdr:nvSpPr>
      <xdr:spPr>
        <a:xfrm>
          <a:off x="675936" y="2290291"/>
          <a:ext cx="1155950" cy="339362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284244</xdr:colOff>
      <xdr:row>5</xdr:row>
      <xdr:rowOff>176947</xdr:rowOff>
    </xdr:from>
    <xdr:to>
      <xdr:col>3</xdr:col>
      <xdr:colOff>286127</xdr:colOff>
      <xdr:row>6</xdr:row>
      <xdr:rowOff>158123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9AE0057E-BE35-4CC1-9BCE-F0BF25EBDFFE}"/>
            </a:ext>
          </a:extLst>
        </xdr:cNvPr>
        <xdr:cNvSpPr/>
      </xdr:nvSpPr>
      <xdr:spPr>
        <a:xfrm rot="10800000">
          <a:off x="1579343" y="1080504"/>
          <a:ext cx="649432" cy="161888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490332</xdr:colOff>
      <xdr:row>14</xdr:row>
      <xdr:rowOff>72362</xdr:rowOff>
    </xdr:from>
    <xdr:to>
      <xdr:col>2</xdr:col>
      <xdr:colOff>4669</xdr:colOff>
      <xdr:row>18</xdr:row>
      <xdr:rowOff>32906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E7383F30-DD7B-4FBC-9514-C68DF22EFFDE}"/>
            </a:ext>
          </a:extLst>
        </xdr:cNvPr>
        <xdr:cNvSpPr/>
      </xdr:nvSpPr>
      <xdr:spPr>
        <a:xfrm rot="5400000">
          <a:off x="877130" y="2863073"/>
          <a:ext cx="683390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271068</xdr:colOff>
      <xdr:row>11</xdr:row>
      <xdr:rowOff>26354</xdr:rowOff>
    </xdr:from>
    <xdr:to>
      <xdr:col>2</xdr:col>
      <xdr:colOff>231537</xdr:colOff>
      <xdr:row>14</xdr:row>
      <xdr:rowOff>52708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01DB44-E35E-45EA-9F1E-A6C98F9CFA05}"/>
            </a:ext>
          </a:extLst>
        </xdr:cNvPr>
        <xdr:cNvSpPr/>
      </xdr:nvSpPr>
      <xdr:spPr>
        <a:xfrm>
          <a:off x="918768" y="3826829"/>
          <a:ext cx="608169" cy="569279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261580</xdr:colOff>
      <xdr:row>12</xdr:row>
      <xdr:rowOff>62045</xdr:rowOff>
    </xdr:from>
    <xdr:to>
      <xdr:col>3</xdr:col>
      <xdr:colOff>263463</xdr:colOff>
      <xdr:row>13</xdr:row>
      <xdr:rowOff>43220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4CA64434-F8D3-4E2A-9EB9-BBBFB9C04C47}"/>
            </a:ext>
          </a:extLst>
        </xdr:cNvPr>
        <xdr:cNvSpPr/>
      </xdr:nvSpPr>
      <xdr:spPr>
        <a:xfrm rot="10800000">
          <a:off x="1556980" y="4043495"/>
          <a:ext cx="649583" cy="162150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103533</xdr:colOff>
      <xdr:row>18</xdr:row>
      <xdr:rowOff>47060</xdr:rowOff>
    </xdr:from>
    <xdr:to>
      <xdr:col>2</xdr:col>
      <xdr:colOff>427307</xdr:colOff>
      <xdr:row>22</xdr:row>
      <xdr:rowOff>105415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4D692121-8A76-4E61-A147-EE3E531D2F24}"/>
            </a:ext>
          </a:extLst>
        </xdr:cNvPr>
        <xdr:cNvSpPr/>
      </xdr:nvSpPr>
      <xdr:spPr>
        <a:xfrm>
          <a:off x="751233" y="5114360"/>
          <a:ext cx="971474" cy="7822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165653</xdr:colOff>
      <xdr:row>19</xdr:row>
      <xdr:rowOff>47061</xdr:rowOff>
    </xdr:from>
    <xdr:to>
      <xdr:col>2</xdr:col>
      <xdr:colOff>350128</xdr:colOff>
      <xdr:row>20</xdr:row>
      <xdr:rowOff>103532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182A393-07CE-4CA9-8A00-DF5E3F9BD5F6}"/>
            </a:ext>
          </a:extLst>
        </xdr:cNvPr>
        <xdr:cNvSpPr txBox="1"/>
      </xdr:nvSpPr>
      <xdr:spPr>
        <a:xfrm>
          <a:off x="813353" y="5295336"/>
          <a:ext cx="832175" cy="2374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Ambiente</a:t>
          </a:r>
        </a:p>
      </xdr:txBody>
    </xdr:sp>
    <xdr:clientData/>
  </xdr:twoCellAnchor>
  <xdr:twoCellAnchor>
    <xdr:from>
      <xdr:col>1</xdr:col>
      <xdr:colOff>490256</xdr:colOff>
      <xdr:row>7</xdr:row>
      <xdr:rowOff>64757</xdr:rowOff>
    </xdr:from>
    <xdr:to>
      <xdr:col>2</xdr:col>
      <xdr:colOff>4593</xdr:colOff>
      <xdr:row>11</xdr:row>
      <xdr:rowOff>25301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C6E113F3-E79A-44E7-B982-B646EAF6D526}"/>
            </a:ext>
          </a:extLst>
        </xdr:cNvPr>
        <xdr:cNvSpPr/>
      </xdr:nvSpPr>
      <xdr:spPr>
        <a:xfrm rot="5400000">
          <a:off x="877054" y="1590488"/>
          <a:ext cx="683390" cy="16188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304951</xdr:colOff>
      <xdr:row>5</xdr:row>
      <xdr:rowOff>124238</xdr:rowOff>
    </xdr:from>
    <xdr:to>
      <xdr:col>2</xdr:col>
      <xdr:colOff>237183</xdr:colOff>
      <xdr:row>6</xdr:row>
      <xdr:rowOff>144945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F4750C1-B1A2-4F49-9A4C-97B7E2AFAB50}"/>
            </a:ext>
          </a:extLst>
        </xdr:cNvPr>
        <xdr:cNvSpPr txBox="1"/>
      </xdr:nvSpPr>
      <xdr:spPr>
        <a:xfrm>
          <a:off x="952651" y="2838863"/>
          <a:ext cx="579932" cy="201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26 °C</a:t>
          </a:r>
        </a:p>
        <a:p>
          <a:endParaRPr lang="en-GB" sz="1100"/>
        </a:p>
      </xdr:txBody>
    </xdr:sp>
    <xdr:clientData/>
  </xdr:twoCellAnchor>
  <xdr:twoCellAnchor>
    <xdr:from>
      <xdr:col>1</xdr:col>
      <xdr:colOff>293580</xdr:colOff>
      <xdr:row>20</xdr:row>
      <xdr:rowOff>150517</xdr:rowOff>
    </xdr:from>
    <xdr:to>
      <xdr:col>2</xdr:col>
      <xdr:colOff>225812</xdr:colOff>
      <xdr:row>21</xdr:row>
      <xdr:rowOff>171224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CB5808A-87BF-4C5B-9BAF-22C9D0890E88}"/>
            </a:ext>
          </a:extLst>
        </xdr:cNvPr>
        <xdr:cNvSpPr txBox="1"/>
      </xdr:nvSpPr>
      <xdr:spPr>
        <a:xfrm>
          <a:off x="941280" y="5579767"/>
          <a:ext cx="579932" cy="201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38 °C</a:t>
          </a:r>
        </a:p>
        <a:p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166687</xdr:rowOff>
    </xdr:from>
    <xdr:to>
      <xdr:col>5</xdr:col>
      <xdr:colOff>261938</xdr:colOff>
      <xdr:row>17</xdr:row>
      <xdr:rowOff>171040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6A0FF0-2D39-C5DD-6DAC-73BA4D91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7662"/>
          <a:ext cx="3433763" cy="2899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607919</xdr:colOff>
      <xdr:row>11</xdr:row>
      <xdr:rowOff>159683</xdr:rowOff>
    </xdr:from>
    <xdr:to>
      <xdr:col>5</xdr:col>
      <xdr:colOff>425824</xdr:colOff>
      <xdr:row>12</xdr:row>
      <xdr:rowOff>109257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F9E9299-2571-F08E-E085-E0C97BA85D96}"/>
            </a:ext>
          </a:extLst>
        </xdr:cNvPr>
        <xdr:cNvSpPr/>
      </xdr:nvSpPr>
      <xdr:spPr>
        <a:xfrm>
          <a:off x="1255059" y="2162735"/>
          <a:ext cx="2406464" cy="13166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D982-5E22-4952-87C6-8F17610BDE0C}">
  <dimension ref="A1:H16"/>
  <sheetViews>
    <sheetView zoomScale="210" zoomScaleNormal="210" workbookViewId="0">
      <selection activeCell="C3" sqref="C3"/>
    </sheetView>
  </sheetViews>
  <sheetFormatPr defaultRowHeight="14.25" x14ac:dyDescent="0.45"/>
  <sheetData>
    <row r="1" spans="1:8" x14ac:dyDescent="0.45">
      <c r="A1" t="s">
        <v>3</v>
      </c>
    </row>
    <row r="3" spans="1:8" x14ac:dyDescent="0.45">
      <c r="A3" t="s">
        <v>4</v>
      </c>
      <c r="C3" s="1">
        <f>1-T_2/T_1</f>
        <v>0.56463595839524516</v>
      </c>
    </row>
    <row r="4" spans="1:8" x14ac:dyDescent="0.45">
      <c r="F4" t="s">
        <v>10</v>
      </c>
    </row>
    <row r="5" spans="1:8" x14ac:dyDescent="0.45">
      <c r="A5" t="s">
        <v>0</v>
      </c>
      <c r="B5">
        <v>400</v>
      </c>
      <c r="C5" t="s">
        <v>1</v>
      </c>
      <c r="D5">
        <f>B5+273</f>
        <v>673</v>
      </c>
      <c r="F5" t="s">
        <v>11</v>
      </c>
      <c r="G5">
        <v>1</v>
      </c>
      <c r="H5" t="s">
        <v>12</v>
      </c>
    </row>
    <row r="6" spans="1:8" x14ac:dyDescent="0.45">
      <c r="A6" t="s">
        <v>2</v>
      </c>
      <c r="B6">
        <v>20</v>
      </c>
      <c r="C6" t="s">
        <v>1</v>
      </c>
      <c r="D6">
        <f>B6+273</f>
        <v>293</v>
      </c>
      <c r="F6" t="s">
        <v>13</v>
      </c>
      <c r="G6">
        <v>11</v>
      </c>
      <c r="H6" t="s">
        <v>14</v>
      </c>
    </row>
    <row r="7" spans="1:8" x14ac:dyDescent="0.45">
      <c r="A7" s="2" t="s">
        <v>6</v>
      </c>
    </row>
    <row r="8" spans="1:8" x14ac:dyDescent="0.45">
      <c r="A8" s="2" t="s">
        <v>7</v>
      </c>
    </row>
    <row r="13" spans="1:8" x14ac:dyDescent="0.45">
      <c r="A13" s="2" t="s">
        <v>8</v>
      </c>
    </row>
    <row r="14" spans="1:8" x14ac:dyDescent="0.45">
      <c r="F14" t="s">
        <v>5</v>
      </c>
    </row>
    <row r="16" spans="1:8" x14ac:dyDescent="0.45">
      <c r="C16" s="3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8EA8-B8B5-4242-AC50-17C2BB6B9BC3}">
  <dimension ref="A1:L27"/>
  <sheetViews>
    <sheetView zoomScale="140" zoomScaleNormal="140" workbookViewId="0">
      <selection activeCell="E2" sqref="E2"/>
    </sheetView>
  </sheetViews>
  <sheetFormatPr defaultRowHeight="14.25" x14ac:dyDescent="0.45"/>
  <sheetData>
    <row r="1" spans="1:6" x14ac:dyDescent="0.45">
      <c r="A1" t="s">
        <v>15</v>
      </c>
      <c r="D1" t="s">
        <v>23</v>
      </c>
      <c r="E1" s="5">
        <v>4.5</v>
      </c>
      <c r="F1" s="4" t="s">
        <v>24</v>
      </c>
    </row>
    <row r="2" spans="1:6" x14ac:dyDescent="0.45">
      <c r="A2" t="s">
        <v>26</v>
      </c>
      <c r="E2" t="s">
        <v>25</v>
      </c>
    </row>
    <row r="7" spans="1:6" x14ac:dyDescent="0.45">
      <c r="D7" t="s">
        <v>16</v>
      </c>
      <c r="E7">
        <v>1000</v>
      </c>
      <c r="F7" t="s">
        <v>17</v>
      </c>
    </row>
    <row r="10" spans="1:6" x14ac:dyDescent="0.45">
      <c r="C10" t="s">
        <v>18</v>
      </c>
    </row>
    <row r="11" spans="1:6" x14ac:dyDescent="0.45">
      <c r="C11" t="s">
        <v>19</v>
      </c>
      <c r="D11">
        <v>1000</v>
      </c>
      <c r="E11" t="s">
        <v>17</v>
      </c>
    </row>
    <row r="18" spans="1:12" x14ac:dyDescent="0.45">
      <c r="D18" t="s">
        <v>16</v>
      </c>
      <c r="E18">
        <v>1000</v>
      </c>
      <c r="F18" t="s">
        <v>17</v>
      </c>
      <c r="G18" t="s">
        <v>43</v>
      </c>
      <c r="I18" t="s">
        <v>45</v>
      </c>
    </row>
    <row r="19" spans="1:12" x14ac:dyDescent="0.45">
      <c r="G19" t="s">
        <v>44</v>
      </c>
      <c r="I19" t="s">
        <v>46</v>
      </c>
    </row>
    <row r="20" spans="1:12" x14ac:dyDescent="0.45">
      <c r="C20" t="s">
        <v>13</v>
      </c>
      <c r="D20">
        <v>1000</v>
      </c>
      <c r="E20" t="s">
        <v>17</v>
      </c>
      <c r="G20" t="s">
        <v>48</v>
      </c>
      <c r="I20" t="s">
        <v>47</v>
      </c>
      <c r="K20" s="5">
        <f>H22/(H22-H23)</f>
        <v>6.26</v>
      </c>
    </row>
    <row r="22" spans="1:12" x14ac:dyDescent="0.45">
      <c r="A22" t="s">
        <v>20</v>
      </c>
      <c r="G22" t="s">
        <v>0</v>
      </c>
      <c r="H22">
        <v>313</v>
      </c>
      <c r="I22" t="s">
        <v>49</v>
      </c>
    </row>
    <row r="23" spans="1:12" x14ac:dyDescent="0.45">
      <c r="A23" t="s">
        <v>21</v>
      </c>
      <c r="G23" t="s">
        <v>2</v>
      </c>
      <c r="H23">
        <v>263</v>
      </c>
      <c r="I23" t="s">
        <v>49</v>
      </c>
    </row>
    <row r="24" spans="1:12" x14ac:dyDescent="0.45">
      <c r="D24" t="s">
        <v>19</v>
      </c>
      <c r="E24">
        <f>D20/COP</f>
        <v>222.22222222222223</v>
      </c>
      <c r="F24" t="s">
        <v>17</v>
      </c>
    </row>
    <row r="25" spans="1:12" x14ac:dyDescent="0.45">
      <c r="G25" t="s">
        <v>50</v>
      </c>
      <c r="L25">
        <f>COP/K20</f>
        <v>0.71884984025559107</v>
      </c>
    </row>
    <row r="27" spans="1:12" x14ac:dyDescent="0.45">
      <c r="C27" t="s">
        <v>22</v>
      </c>
      <c r="D27">
        <v>750</v>
      </c>
      <c r="E27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6D1CE-DBF6-490B-B0B0-EE24829C0A76}">
  <dimension ref="A1:I20"/>
  <sheetViews>
    <sheetView tabSelected="1" zoomScale="235" zoomScaleNormal="235" workbookViewId="0">
      <selection activeCell="J4" sqref="J4"/>
    </sheetView>
  </sheetViews>
  <sheetFormatPr defaultRowHeight="14.25" x14ac:dyDescent="0.45"/>
  <sheetData>
    <row r="1" spans="1:9" x14ac:dyDescent="0.45">
      <c r="A1" t="s">
        <v>15</v>
      </c>
      <c r="D1" t="s">
        <v>28</v>
      </c>
      <c r="E1">
        <v>3</v>
      </c>
      <c r="F1" s="4" t="s">
        <v>29</v>
      </c>
      <c r="G1" s="4" t="s">
        <v>31</v>
      </c>
    </row>
    <row r="2" spans="1:9" x14ac:dyDescent="0.45">
      <c r="A2" t="s">
        <v>27</v>
      </c>
      <c r="E2" t="s">
        <v>30</v>
      </c>
    </row>
    <row r="4" spans="1:9" x14ac:dyDescent="0.45">
      <c r="E4" t="s">
        <v>51</v>
      </c>
      <c r="I4">
        <f>G6/(F20-G6)</f>
        <v>9.7666666666666675</v>
      </c>
    </row>
    <row r="6" spans="1:9" x14ac:dyDescent="0.45">
      <c r="D6" t="s">
        <v>2</v>
      </c>
      <c r="E6">
        <v>20</v>
      </c>
      <c r="F6" t="s">
        <v>1</v>
      </c>
      <c r="G6">
        <v>293</v>
      </c>
      <c r="H6" t="s">
        <v>49</v>
      </c>
    </row>
    <row r="8" spans="1:9" x14ac:dyDescent="0.45">
      <c r="D8" t="s">
        <v>16</v>
      </c>
      <c r="E8">
        <v>600</v>
      </c>
      <c r="F8" t="s">
        <v>17</v>
      </c>
    </row>
    <row r="10" spans="1:9" x14ac:dyDescent="0.45">
      <c r="C10" t="s">
        <v>22</v>
      </c>
      <c r="D10">
        <v>600</v>
      </c>
      <c r="E10" t="s">
        <v>17</v>
      </c>
    </row>
    <row r="12" spans="1:9" x14ac:dyDescent="0.45">
      <c r="A12" t="s">
        <v>20</v>
      </c>
    </row>
    <row r="13" spans="1:9" x14ac:dyDescent="0.45">
      <c r="A13" t="s">
        <v>21</v>
      </c>
    </row>
    <row r="14" spans="1:9" x14ac:dyDescent="0.45">
      <c r="D14" t="s">
        <v>19</v>
      </c>
      <c r="E14">
        <v>200</v>
      </c>
      <c r="F14" t="s">
        <v>17</v>
      </c>
    </row>
    <row r="17" spans="3:7" x14ac:dyDescent="0.45">
      <c r="C17" t="s">
        <v>13</v>
      </c>
      <c r="D17">
        <v>800</v>
      </c>
      <c r="E17" t="s">
        <v>17</v>
      </c>
    </row>
    <row r="20" spans="3:7" x14ac:dyDescent="0.45">
      <c r="D20" t="s">
        <v>0</v>
      </c>
      <c r="E20" t="s">
        <v>52</v>
      </c>
      <c r="F20">
        <v>323</v>
      </c>
      <c r="G20" t="s">
        <v>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79AF-7532-40A5-B344-1D4F139E4D58}">
  <dimension ref="A1:L17"/>
  <sheetViews>
    <sheetView zoomScale="170" zoomScaleNormal="170" workbookViewId="0">
      <selection activeCell="J13" sqref="J13"/>
    </sheetView>
  </sheetViews>
  <sheetFormatPr defaultRowHeight="14.25" x14ac:dyDescent="0.45"/>
  <sheetData>
    <row r="1" spans="1:12" x14ac:dyDescent="0.45">
      <c r="A1" t="s">
        <v>42</v>
      </c>
    </row>
    <row r="3" spans="1:12" x14ac:dyDescent="0.45">
      <c r="G3" t="s">
        <v>32</v>
      </c>
      <c r="H3">
        <v>26178</v>
      </c>
      <c r="I3" t="s">
        <v>17</v>
      </c>
    </row>
    <row r="4" spans="1:12" x14ac:dyDescent="0.45">
      <c r="G4" t="s">
        <v>33</v>
      </c>
      <c r="H4">
        <v>10000</v>
      </c>
      <c r="I4" t="s">
        <v>17</v>
      </c>
      <c r="J4" t="s">
        <v>35</v>
      </c>
      <c r="K4">
        <f>H4*0.6</f>
        <v>6000</v>
      </c>
      <c r="L4" t="s">
        <v>17</v>
      </c>
    </row>
    <row r="5" spans="1:12" x14ac:dyDescent="0.45">
      <c r="G5" t="s">
        <v>34</v>
      </c>
      <c r="H5">
        <v>16178</v>
      </c>
      <c r="I5" t="s">
        <v>17</v>
      </c>
    </row>
    <row r="7" spans="1:12" x14ac:dyDescent="0.45">
      <c r="G7" t="s">
        <v>36</v>
      </c>
    </row>
    <row r="8" spans="1:12" x14ac:dyDescent="0.45">
      <c r="G8" t="s">
        <v>37</v>
      </c>
      <c r="K8">
        <f>(K4+H5)/H3</f>
        <v>0.84719993887997558</v>
      </c>
    </row>
    <row r="13" spans="1:12" x14ac:dyDescent="0.45">
      <c r="G13" t="s">
        <v>38</v>
      </c>
      <c r="J13">
        <v>4</v>
      </c>
    </row>
    <row r="14" spans="1:12" x14ac:dyDescent="0.45">
      <c r="G14" t="s">
        <v>39</v>
      </c>
      <c r="J14">
        <f>J13*H5</f>
        <v>64712</v>
      </c>
      <c r="K14" t="s">
        <v>17</v>
      </c>
    </row>
    <row r="16" spans="1:12" x14ac:dyDescent="0.45">
      <c r="G16" t="s">
        <v>40</v>
      </c>
    </row>
    <row r="17" spans="7:10" x14ac:dyDescent="0.45">
      <c r="G17" t="s">
        <v>41</v>
      </c>
      <c r="J17">
        <f>(J14+H5)/H3</f>
        <v>3.0899992359996946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Pompa di Calore</vt:lpstr>
      <vt:lpstr>Condizionatore</vt:lpstr>
      <vt:lpstr>Teleriscaldamento</vt:lpstr>
      <vt:lpstr>Condizionatore!COP</vt:lpstr>
      <vt:lpstr>COP</vt:lpstr>
      <vt:lpstr>T_1</vt:lpstr>
      <vt:lpstr>T_2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2022-09-29T12:18:02Z</dcterms:created>
  <dcterms:modified xsi:type="dcterms:W3CDTF">2022-09-29T14:27:07Z</dcterms:modified>
</cp:coreProperties>
</file>