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72" windowWidth="10476" windowHeight="6420" firstSheet="1" activeTab="3"/>
  </bookViews>
  <sheets>
    <sheet name="Esempio" sheetId="1" r:id="rId1"/>
    <sheet name="Profilo di Esposizione" sheetId="2" r:id="rId2"/>
    <sheet name="SEL" sheetId="3" r:id="rId3"/>
    <sheet name="SEL-lavoro" sheetId="4" r:id="rId4"/>
  </sheets>
  <definedNames>
    <definedName name="Leq">'Esempio'!$B$3</definedName>
    <definedName name="SELtot">'SEL'!$C$12</definedName>
  </definedNames>
  <calcPr fullCalcOnLoad="1"/>
</workbook>
</file>

<file path=xl/sharedStrings.xml><?xml version="1.0" encoding="utf-8"?>
<sst xmlns="http://schemas.openxmlformats.org/spreadsheetml/2006/main" count="101" uniqueCount="63">
  <si>
    <t>Esempio di calcolo di Lep</t>
  </si>
  <si>
    <t>Leq,Te =</t>
  </si>
  <si>
    <t>dB(A)</t>
  </si>
  <si>
    <t>Ipotesi 1 - lavoratore part-time</t>
  </si>
  <si>
    <t xml:space="preserve">Te = </t>
  </si>
  <si>
    <t>h</t>
  </si>
  <si>
    <t>Lep =</t>
  </si>
  <si>
    <t>Ipotesi 2 - lavoratore normale</t>
  </si>
  <si>
    <t>Te =</t>
  </si>
  <si>
    <t>Ipotesi 3 - lavoro con straordinari</t>
  </si>
  <si>
    <t>Lep, limite =</t>
  </si>
  <si>
    <t>85 dB(A)</t>
  </si>
  <si>
    <t>Tempo limite =</t>
  </si>
  <si>
    <t>Cognome e nome:</t>
  </si>
  <si>
    <t>Farina Angelo</t>
  </si>
  <si>
    <t>Profilo di esposizione</t>
  </si>
  <si>
    <t>Luogo</t>
  </si>
  <si>
    <t>Leq (dBA)</t>
  </si>
  <si>
    <t>Tempo (h)</t>
  </si>
  <si>
    <t>betoniera</t>
  </si>
  <si>
    <t>gru</t>
  </si>
  <si>
    <t>demolizioni</t>
  </si>
  <si>
    <t>tinteggio</t>
  </si>
  <si>
    <t>pulizie</t>
  </si>
  <si>
    <t>---------------------------------------------</t>
  </si>
  <si>
    <t>totale</t>
  </si>
  <si>
    <t>T*10(Li/10)</t>
  </si>
  <si>
    <t>Leq complessivo =</t>
  </si>
  <si>
    <t>Lep complessivo =</t>
  </si>
  <si>
    <t>Esempio di calcolo del rumopre di una strada con il SEL</t>
  </si>
  <si>
    <t>Camion</t>
  </si>
  <si>
    <t>Auto</t>
  </si>
  <si>
    <t>Moto</t>
  </si>
  <si>
    <t>Ambulanza</t>
  </si>
  <si>
    <t>Dati da un contaflusso</t>
  </si>
  <si>
    <t>veic/h</t>
  </si>
  <si>
    <t>Risultati di rilievi di SEL</t>
  </si>
  <si>
    <t>a 7.5m dalla via di corsa dei veicoli</t>
  </si>
  <si>
    <t>Calcolo di Leq, 1h a 7.5m dalla via di corsa</t>
  </si>
  <si>
    <t>SEL totale =</t>
  </si>
  <si>
    <t>Nveic*10^(SELi,/10)</t>
  </si>
  <si>
    <t>Leq =</t>
  </si>
  <si>
    <t>dB(A)   a</t>
  </si>
  <si>
    <t>m</t>
  </si>
  <si>
    <t>Leq,7.5m =</t>
  </si>
  <si>
    <t>Leq,100m =</t>
  </si>
  <si>
    <t>Esempio di suo del SEL in ambinete di lavoro</t>
  </si>
  <si>
    <t>SEL per stampa di 1 pezzo</t>
  </si>
  <si>
    <t>Durante le 8h, stampo N.</t>
  </si>
  <si>
    <t>pezzi</t>
  </si>
  <si>
    <t>LEP giornaliero</t>
  </si>
  <si>
    <t>Esempio 2</t>
  </si>
  <si>
    <t>Rumore ambientale</t>
  </si>
  <si>
    <t>2h</t>
  </si>
  <si>
    <t>sabbiatrice</t>
  </si>
  <si>
    <t>pezzi stampati</t>
  </si>
  <si>
    <t>Sel =</t>
  </si>
  <si>
    <t>per pezzo</t>
  </si>
  <si>
    <t>Tempo esposizione</t>
  </si>
  <si>
    <t>SEL</t>
  </si>
  <si>
    <t>SEL tot</t>
  </si>
  <si>
    <t>Leq(10h)</t>
  </si>
  <si>
    <t>Lep(8h)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</si>
</sst>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164" fontId="1" fillId="2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F16" sqref="F16"/>
    </sheetView>
  </sheetViews>
  <sheetFormatPr defaultColWidth="9.140625" defaultRowHeight="12.75"/>
  <sheetData>
    <row r="1" ht="12.75">
      <c r="A1" s="2" t="s">
        <v>0</v>
      </c>
    </row>
    <row r="3" spans="1:8" ht="12.75">
      <c r="A3" t="s">
        <v>1</v>
      </c>
      <c r="B3" s="3">
        <v>90</v>
      </c>
      <c r="C3" t="s">
        <v>2</v>
      </c>
      <c r="F3" t="s">
        <v>10</v>
      </c>
      <c r="H3" t="s">
        <v>11</v>
      </c>
    </row>
    <row r="5" spans="1:9" ht="12.75">
      <c r="A5" t="s">
        <v>3</v>
      </c>
      <c r="F5" t="s">
        <v>12</v>
      </c>
      <c r="H5" s="5">
        <f>8*10^((85-Leq)/10)</f>
        <v>2.5298221281347035</v>
      </c>
      <c r="I5" t="s">
        <v>5</v>
      </c>
    </row>
    <row r="6" spans="1:3" ht="12.75">
      <c r="A6" t="s">
        <v>4</v>
      </c>
      <c r="B6">
        <v>4</v>
      </c>
      <c r="C6" t="s">
        <v>5</v>
      </c>
    </row>
    <row r="7" spans="1:3" ht="12.75">
      <c r="A7" t="s">
        <v>6</v>
      </c>
      <c r="B7" s="4">
        <f>Leq+10*LOG10(B6/8)</f>
        <v>86.98970004336019</v>
      </c>
      <c r="C7" t="s">
        <v>2</v>
      </c>
    </row>
    <row r="9" ht="12.75">
      <c r="A9" t="s">
        <v>7</v>
      </c>
    </row>
    <row r="10" spans="1:3" ht="12.75">
      <c r="A10" t="s">
        <v>8</v>
      </c>
      <c r="B10">
        <v>8</v>
      </c>
      <c r="C10" t="s">
        <v>5</v>
      </c>
    </row>
    <row r="11" spans="1:3" ht="12.75">
      <c r="A11" t="s">
        <v>6</v>
      </c>
      <c r="B11" s="4">
        <f>Leq+10*LOG10(B10/8)</f>
        <v>90</v>
      </c>
      <c r="C11" t="s">
        <v>2</v>
      </c>
    </row>
    <row r="13" ht="12.75">
      <c r="A13" t="s">
        <v>9</v>
      </c>
    </row>
    <row r="14" spans="1:3" ht="12.75">
      <c r="A14" t="s">
        <v>8</v>
      </c>
      <c r="B14">
        <v>12</v>
      </c>
      <c r="C14" t="s">
        <v>5</v>
      </c>
    </row>
    <row r="15" spans="1:3" ht="12.75">
      <c r="A15" t="s">
        <v>6</v>
      </c>
      <c r="B15" s="4">
        <f>Leq+10*LOG10(B14/8)</f>
        <v>91.76091259055681</v>
      </c>
      <c r="C15" t="s">
        <v>2</v>
      </c>
    </row>
  </sheetData>
  <printOptions/>
  <pageMargins left="0.75" right="0.75" top="1" bottom="1" header="0.5" footer="0.5"/>
  <pageSetup horizontalDpi="300" verticalDpi="300" orientation="portrait" paperSize="9" r:id="rId3"/>
  <legacyDrawing r:id="rId2"/>
  <oleObjects>
    <oleObject progId="Equation.3" shapeId="923593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9.140625" defaultRowHeight="12.75"/>
  <cols>
    <col min="2" max="2" width="11.8515625" style="0" customWidth="1"/>
    <col min="4" max="4" width="11.8515625" style="0" customWidth="1"/>
  </cols>
  <sheetData>
    <row r="1" spans="1:3" ht="12.75">
      <c r="A1" s="2" t="s">
        <v>13</v>
      </c>
      <c r="B1" s="2"/>
      <c r="C1" s="2" t="s">
        <v>14</v>
      </c>
    </row>
    <row r="3" ht="12.75">
      <c r="A3" t="s">
        <v>15</v>
      </c>
    </row>
    <row r="5" spans="1:4" ht="12.75">
      <c r="A5" t="s">
        <v>18</v>
      </c>
      <c r="B5" t="s">
        <v>16</v>
      </c>
      <c r="C5" t="s">
        <v>17</v>
      </c>
      <c r="D5" t="s">
        <v>26</v>
      </c>
    </row>
    <row r="6" spans="1:4" ht="12.75">
      <c r="A6">
        <v>1</v>
      </c>
      <c r="B6" t="s">
        <v>19</v>
      </c>
      <c r="C6">
        <v>87</v>
      </c>
      <c r="D6">
        <f>A6*10^(C6/10)</f>
        <v>501187233.6272716</v>
      </c>
    </row>
    <row r="7" spans="1:4" ht="12.75">
      <c r="A7">
        <v>1</v>
      </c>
      <c r="B7" t="s">
        <v>20</v>
      </c>
      <c r="C7">
        <v>84</v>
      </c>
      <c r="D7">
        <f>A7*10^(C7/10)</f>
        <v>251188643.1509584</v>
      </c>
    </row>
    <row r="8" spans="1:4" ht="12.75">
      <c r="A8">
        <v>2</v>
      </c>
      <c r="B8" t="s">
        <v>21</v>
      </c>
      <c r="C8">
        <v>88</v>
      </c>
      <c r="D8">
        <f>A8*10^(C8/10)</f>
        <v>1261914688.9603925</v>
      </c>
    </row>
    <row r="9" spans="1:4" ht="12.75">
      <c r="A9">
        <v>2</v>
      </c>
      <c r="B9" t="s">
        <v>22</v>
      </c>
      <c r="C9">
        <v>77</v>
      </c>
      <c r="D9">
        <f>A9*10^(C9/10)</f>
        <v>100237446.72545457</v>
      </c>
    </row>
    <row r="10" spans="1:4" ht="12.75">
      <c r="A10">
        <v>3</v>
      </c>
      <c r="B10" t="s">
        <v>23</v>
      </c>
      <c r="C10">
        <v>75</v>
      </c>
      <c r="D10">
        <f>A10*10^(C10/10)</f>
        <v>94868329.80505167</v>
      </c>
    </row>
    <row r="11" ht="12.75">
      <c r="A11" s="6" t="s">
        <v>24</v>
      </c>
    </row>
    <row r="12" spans="1:4" ht="12.75">
      <c r="A12">
        <f>SUM(A6:A10)</f>
        <v>9</v>
      </c>
      <c r="B12" t="s">
        <v>25</v>
      </c>
      <c r="D12">
        <f>SUM(D6:D10)</f>
        <v>2209396342.269129</v>
      </c>
    </row>
    <row r="14" spans="2:5" ht="12.75">
      <c r="B14" t="s">
        <v>27</v>
      </c>
      <c r="D14" s="4">
        <f>10*LOG10(D12/A12)</f>
        <v>83.90031121244434</v>
      </c>
      <c r="E14" t="s">
        <v>2</v>
      </c>
    </row>
    <row r="15" spans="2:5" ht="12.75">
      <c r="B15" t="s">
        <v>28</v>
      </c>
      <c r="D15" s="4">
        <f>D14+10*LOG10(A12/8)</f>
        <v>84.41183643691815</v>
      </c>
      <c r="E15" t="s">
        <v>2</v>
      </c>
    </row>
  </sheetData>
  <printOptions/>
  <pageMargins left="0.75" right="0.75" top="1" bottom="1" header="0.5" footer="0.5"/>
  <pageSetup horizontalDpi="300" verticalDpi="300" orientation="portrait" paperSize="9" r:id="rId3"/>
  <legacyDrawing r:id="rId2"/>
  <oleObjects>
    <oleObject progId="Equation.3" shapeId="932486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B15" sqref="B15"/>
    </sheetView>
  </sheetViews>
  <sheetFormatPr defaultColWidth="9.140625" defaultRowHeight="12.75"/>
  <cols>
    <col min="3" max="3" width="12.8515625" style="0" customWidth="1"/>
    <col min="7" max="7" width="12.28125" style="0" bestFit="1" customWidth="1"/>
  </cols>
  <sheetData>
    <row r="1" ht="12.75">
      <c r="A1" t="s">
        <v>29</v>
      </c>
    </row>
    <row r="3" ht="12.75">
      <c r="A3" t="s">
        <v>36</v>
      </c>
    </row>
    <row r="4" spans="1:7" ht="12.75">
      <c r="A4" t="s">
        <v>37</v>
      </c>
      <c r="D4" t="s">
        <v>34</v>
      </c>
      <c r="G4" t="s">
        <v>40</v>
      </c>
    </row>
    <row r="5" spans="1:7" ht="12.75">
      <c r="A5" t="s">
        <v>30</v>
      </c>
      <c r="B5">
        <v>103</v>
      </c>
      <c r="C5" t="s">
        <v>2</v>
      </c>
      <c r="D5" t="s">
        <v>30</v>
      </c>
      <c r="E5">
        <v>321</v>
      </c>
      <c r="F5" t="s">
        <v>35</v>
      </c>
      <c r="G5">
        <f>E5*10^(B5/10)</f>
        <v>6404792031050.133</v>
      </c>
    </row>
    <row r="6" spans="1:7" ht="12.75">
      <c r="A6" t="s">
        <v>31</v>
      </c>
      <c r="B6">
        <v>92</v>
      </c>
      <c r="C6" t="s">
        <v>2</v>
      </c>
      <c r="D6" t="s">
        <v>31</v>
      </c>
      <c r="E6">
        <v>1400</v>
      </c>
      <c r="F6" t="s">
        <v>35</v>
      </c>
      <c r="G6">
        <f>E6*10^(B6/10)</f>
        <v>2218850469445.561</v>
      </c>
    </row>
    <row r="7" spans="1:7" ht="12.75">
      <c r="A7" t="s">
        <v>32</v>
      </c>
      <c r="B7">
        <v>99</v>
      </c>
      <c r="C7" t="s">
        <v>2</v>
      </c>
      <c r="D7" t="s">
        <v>32</v>
      </c>
      <c r="E7">
        <v>270</v>
      </c>
      <c r="F7" t="s">
        <v>35</v>
      </c>
      <c r="G7">
        <f>E7*10^(B7/10)</f>
        <v>2144686233755.563</v>
      </c>
    </row>
    <row r="8" spans="1:7" ht="12.75">
      <c r="A8" t="s">
        <v>33</v>
      </c>
      <c r="B8">
        <v>110</v>
      </c>
      <c r="C8" t="s">
        <v>2</v>
      </c>
      <c r="D8" t="s">
        <v>33</v>
      </c>
      <c r="E8">
        <v>2</v>
      </c>
      <c r="F8" t="s">
        <v>35</v>
      </c>
      <c r="G8">
        <f>E8*10^(B8/10)</f>
        <v>200000000000</v>
      </c>
    </row>
    <row r="10" ht="12.75">
      <c r="A10" t="s">
        <v>38</v>
      </c>
    </row>
    <row r="12" spans="1:4" ht="12.75">
      <c r="A12" t="s">
        <v>39</v>
      </c>
      <c r="C12">
        <f>10*LOG10(SUM(G5:G8))</f>
        <v>130.40140458314266</v>
      </c>
      <c r="D12" t="s">
        <v>2</v>
      </c>
    </row>
    <row r="13" spans="1:6" ht="12.75">
      <c r="A13" t="s">
        <v>44</v>
      </c>
      <c r="C13">
        <f>SELtot-10*LOG10(3600)</f>
        <v>94.83837957546979</v>
      </c>
      <c r="D13" t="s">
        <v>42</v>
      </c>
      <c r="E13">
        <v>7.5</v>
      </c>
      <c r="F13" t="s">
        <v>43</v>
      </c>
    </row>
    <row r="14" spans="1:6" ht="12.75">
      <c r="A14" t="s">
        <v>45</v>
      </c>
      <c r="C14">
        <f>C13+10*LOG10(7.5/100)</f>
        <v>83.58899220938679</v>
      </c>
      <c r="D14" t="s">
        <v>42</v>
      </c>
      <c r="E14">
        <v>100</v>
      </c>
      <c r="F14" t="s">
        <v>43</v>
      </c>
    </row>
  </sheetData>
  <printOptions/>
  <pageMargins left="0.75" right="0.75" top="1" bottom="1" header="0.5" footer="0.5"/>
  <pageSetup horizontalDpi="300" verticalDpi="300" orientation="portrait" paperSize="9" r:id="rId3"/>
  <legacyDrawing r:id="rId2"/>
  <oleObjects>
    <oleObject progId="Equation.3" shapeId="948595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H12" sqref="H12"/>
    </sheetView>
  </sheetViews>
  <sheetFormatPr defaultColWidth="9.140625" defaultRowHeight="12.75"/>
  <cols>
    <col min="2" max="2" width="17.7109375" style="0" customWidth="1"/>
  </cols>
  <sheetData>
    <row r="1" ht="12.75">
      <c r="A1" t="s">
        <v>46</v>
      </c>
    </row>
    <row r="3" spans="1:5" ht="12.75">
      <c r="A3" t="s">
        <v>47</v>
      </c>
      <c r="D3">
        <v>92</v>
      </c>
      <c r="E3" t="s">
        <v>2</v>
      </c>
    </row>
    <row r="4" spans="1:5" ht="12.75">
      <c r="A4" t="s">
        <v>48</v>
      </c>
      <c r="D4">
        <v>1820</v>
      </c>
      <c r="E4" t="s">
        <v>49</v>
      </c>
    </row>
    <row r="5" spans="1:5" ht="12.75">
      <c r="A5" t="s">
        <v>50</v>
      </c>
      <c r="D5">
        <f>10*LOG10(D4*10^(D3/10)/(8*3600))</f>
        <v>80.00678900225844</v>
      </c>
      <c r="E5" t="s">
        <v>2</v>
      </c>
    </row>
    <row r="9" spans="1:8" ht="12.75">
      <c r="A9" t="s">
        <v>51</v>
      </c>
      <c r="H9" t="s">
        <v>59</v>
      </c>
    </row>
    <row r="10" spans="1:9" ht="12.75">
      <c r="A10" t="s">
        <v>52</v>
      </c>
      <c r="D10">
        <v>75</v>
      </c>
      <c r="E10" t="s">
        <v>2</v>
      </c>
      <c r="H10" s="1">
        <f>D10+10*LOG10(10*3600)</f>
        <v>120.56302500767288</v>
      </c>
      <c r="I10" t="s">
        <v>2</v>
      </c>
    </row>
    <row r="11" spans="1:9" ht="12.75">
      <c r="A11" t="s">
        <v>53</v>
      </c>
      <c r="B11" t="s">
        <v>54</v>
      </c>
      <c r="C11" t="s">
        <v>41</v>
      </c>
      <c r="D11">
        <v>84</v>
      </c>
      <c r="E11" t="s">
        <v>2</v>
      </c>
      <c r="H11" s="1">
        <f>D11+10*LOG10(2*3600)</f>
        <v>122.57332496431269</v>
      </c>
      <c r="I11" t="s">
        <v>2</v>
      </c>
    </row>
    <row r="12" spans="1:9" ht="12.75">
      <c r="A12">
        <v>1800</v>
      </c>
      <c r="B12" t="s">
        <v>55</v>
      </c>
      <c r="C12" t="s">
        <v>56</v>
      </c>
      <c r="D12">
        <v>95</v>
      </c>
      <c r="E12" t="s">
        <v>2</v>
      </c>
      <c r="F12" t="s">
        <v>57</v>
      </c>
      <c r="H12" s="1">
        <f>D12+10*LOG10(A12)</f>
        <v>127.55272505103306</v>
      </c>
      <c r="I12" t="s">
        <v>2</v>
      </c>
    </row>
    <row r="13" spans="2:9" ht="12.75">
      <c r="B13" t="s">
        <v>58</v>
      </c>
      <c r="C13" t="s">
        <v>8</v>
      </c>
      <c r="D13">
        <v>10</v>
      </c>
      <c r="E13" t="s">
        <v>5</v>
      </c>
      <c r="G13" t="s">
        <v>60</v>
      </c>
      <c r="H13" s="1">
        <f>10*LOG10(10^(H10/10)+10^(H11/10)+10^(H12/10))</f>
        <v>129.36467393981164</v>
      </c>
      <c r="I13" t="s">
        <v>2</v>
      </c>
    </row>
    <row r="14" spans="7:9" ht="12.75">
      <c r="G14" t="s">
        <v>61</v>
      </c>
      <c r="H14" s="1">
        <f>H13-10*LOG10(D13*3600)</f>
        <v>83.80164893213876</v>
      </c>
      <c r="I14" t="s">
        <v>2</v>
      </c>
    </row>
    <row r="15" spans="7:9" ht="12.75">
      <c r="G15" s="3" t="s">
        <v>62</v>
      </c>
      <c r="H15" s="4">
        <f>H13-10*LOG10(8*3600)</f>
        <v>84.77074906221932</v>
      </c>
      <c r="I15" s="3" t="s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 Farina</dc:creator>
  <cp:keywords/>
  <dc:description/>
  <cp:lastModifiedBy>Angelo Farina</cp:lastModifiedBy>
  <dcterms:created xsi:type="dcterms:W3CDTF">2010-11-25T15:51:17Z</dcterms:created>
  <dcterms:modified xsi:type="dcterms:W3CDTF">2010-11-25T17:30:17Z</dcterms:modified>
  <cp:category/>
  <cp:version/>
  <cp:contentType/>
  <cp:contentStatus/>
</cp:coreProperties>
</file>